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560" activeTab="0"/>
  </bookViews>
  <sheets>
    <sheet name="додаток 68 (9800)" sheetId="1" r:id="rId1"/>
  </sheets>
  <definedNames>
    <definedName name="_xlnm.Print_Titles" localSheetId="0">'додаток 68 (9800)'!$7:$10</definedName>
  </definedNames>
  <calcPr fullCalcOnLoad="1"/>
</workbook>
</file>

<file path=xl/sharedStrings.xml><?xml version="1.0" encoding="utf-8"?>
<sst xmlns="http://schemas.openxmlformats.org/spreadsheetml/2006/main" count="214" uniqueCount="99">
  <si>
    <t>грн</t>
  </si>
  <si>
    <t>Посада (1-займана, 2-вакансія)</t>
  </si>
  <si>
    <t>обов'язкові виплати</t>
  </si>
  <si>
    <t>стимулюючі виплати</t>
  </si>
  <si>
    <t>всього по обов'язкових та стимулюючих виплатах</t>
  </si>
  <si>
    <t>надбавка за секретне діловиробництво</t>
  </si>
  <si>
    <t>надбавка за класність (водії)</t>
  </si>
  <si>
    <t>всього по обов'язкових виплатах</t>
  </si>
  <si>
    <t>всього по стимулюючих виплатах</t>
  </si>
  <si>
    <t>сума</t>
  </si>
  <si>
    <t>%</t>
  </si>
  <si>
    <t>Всього</t>
  </si>
  <si>
    <t>керівники</t>
  </si>
  <si>
    <t>спеціалісти</t>
  </si>
  <si>
    <t>службовці</t>
  </si>
  <si>
    <t>обслуговуючий персонал</t>
  </si>
  <si>
    <t>перевірка</t>
  </si>
  <si>
    <t>КЕКВ 2120</t>
  </si>
  <si>
    <t>КЕКВ 2110</t>
  </si>
  <si>
    <t>………………..</t>
  </si>
  <si>
    <t>в т.ч. за категоріями працівників:</t>
  </si>
  <si>
    <t>доплата за ненормований робочий день (водії)</t>
  </si>
  <si>
    <t>грошова допомога</t>
  </si>
  <si>
    <t>Назва структурного підрозділу</t>
  </si>
  <si>
    <t>Назва посади згідно зі штатним розписом</t>
  </si>
  <si>
    <t>Ознака посади (1-керівники, 2-спеціалісти, 3-службовці, 4-обслуговуючий персонал</t>
  </si>
  <si>
    <t>надбавка за вислугу років</t>
  </si>
  <si>
    <t>надбавка за інтенсивність праці (обслуговуючий персонал - за складність та напруженість в роботі)</t>
  </si>
  <si>
    <t>матеріальна допомога для вирішення соціально-побутових питань</t>
  </si>
  <si>
    <t>фонд заробітної плати на місяць (рік)</t>
  </si>
  <si>
    <t>передбачено розписом</t>
  </si>
  <si>
    <t>Всього, в т.ч.</t>
  </si>
  <si>
    <t>необхідно додатково</t>
  </si>
  <si>
    <t>премія</t>
  </si>
  <si>
    <t>відпускні, лікарняні, відрядження</t>
  </si>
  <si>
    <t>посадовий оклад</t>
  </si>
  <si>
    <t xml:space="preserve">Прогоноз на </t>
  </si>
  <si>
    <t>2021 рік</t>
  </si>
  <si>
    <t>2022 рік</t>
  </si>
  <si>
    <t>Проект на 2020 рік</t>
  </si>
  <si>
    <t>Додаток 68 до Інструкціїз з підготовки бюджетних запитів до проекту обласного бюджету Луганської області на 2020 рік та пропозицій до прогнозу обласного бюджету на 2021-2022 роки</t>
  </si>
  <si>
    <t>(розділ I пункт 1.23)</t>
  </si>
  <si>
    <t>Голова</t>
  </si>
  <si>
    <t>Перший заст.голови</t>
  </si>
  <si>
    <t>Заст.голови</t>
  </si>
  <si>
    <t>Патронатна служба</t>
  </si>
  <si>
    <t>Помічник</t>
  </si>
  <si>
    <t>Радник</t>
  </si>
  <si>
    <t>Апарат</t>
  </si>
  <si>
    <t>Керівник аппарату</t>
  </si>
  <si>
    <t>Організаційний відділ</t>
  </si>
  <si>
    <t>Начальник відділу</t>
  </si>
  <si>
    <t>Заст. нач.відділу</t>
  </si>
  <si>
    <t>Головний спеціаліст</t>
  </si>
  <si>
    <t>Провідний спеціаліст</t>
  </si>
  <si>
    <t>Завідувач сектору</t>
  </si>
  <si>
    <t>Управління по роботі з персоналом</t>
  </si>
  <si>
    <t>Заступник керівника апарату-начальник управління</t>
  </si>
  <si>
    <t>Відділ роботи з кадрами апарату</t>
  </si>
  <si>
    <t>Заступник начальника управління-начальник відділу</t>
  </si>
  <si>
    <t>Заступник начальника відділу</t>
  </si>
  <si>
    <t>Провідний інспектор</t>
  </si>
  <si>
    <t>Відділ організації роботи з кадрами райдержадміністрацій та структурних підрозділів облдержадміністрацій</t>
  </si>
  <si>
    <t>Сектор нагород</t>
  </si>
  <si>
    <t>Загальний відділ</t>
  </si>
  <si>
    <t>Заступник начальник відділу</t>
  </si>
  <si>
    <t>Завідувач архіву</t>
  </si>
  <si>
    <t>Завідувач експедиції</t>
  </si>
  <si>
    <t>Секретар керівника</t>
  </si>
  <si>
    <t>Оператор копіювальних та розмножувальних машин</t>
  </si>
  <si>
    <t>Відділ фінансового забезпечення</t>
  </si>
  <si>
    <t>Заст.нач.відділу</t>
  </si>
  <si>
    <t>Юридичне управління</t>
  </si>
  <si>
    <t>Начальник управління</t>
  </si>
  <si>
    <t>Відділ правових експертиз та контролю</t>
  </si>
  <si>
    <t>Заступник начальника управління - начальник відділу</t>
  </si>
  <si>
    <t>Відділ правової, договірної та претензійно-позовної роботи</t>
  </si>
  <si>
    <t xml:space="preserve">Відділ взаємодії з правоохоронними органами </t>
  </si>
  <si>
    <t>Сектор з питань окупованих територій</t>
  </si>
  <si>
    <t>Відділ роботи із зверненнями громадян</t>
  </si>
  <si>
    <t>Відділ контролю</t>
  </si>
  <si>
    <t xml:space="preserve">Спеціаліст </t>
  </si>
  <si>
    <t>Відділ інформаційно-компьютерного забезпечення</t>
  </si>
  <si>
    <t>Провідний інженер</t>
  </si>
  <si>
    <t>Відділ адміністрування державного реєстру виборців</t>
  </si>
  <si>
    <t>Відділ господарського забезпечення</t>
  </si>
  <si>
    <t>Зав.господарством</t>
  </si>
  <si>
    <t>Старший інспектор</t>
  </si>
  <si>
    <t xml:space="preserve">Водій </t>
  </si>
  <si>
    <t>Сектор режимно-секретної роботи</t>
  </si>
  <si>
    <t>Сектор мобілізаційної роботи</t>
  </si>
  <si>
    <t>перерахунок січня</t>
  </si>
  <si>
    <t>фінансового забезпечення</t>
  </si>
  <si>
    <t>О.В.ЛЄМЄШ</t>
  </si>
  <si>
    <r>
      <t xml:space="preserve">Бюджетний запит по КЕКВ 2100 „Оплата праці і нарахування на заробітну плату”  на виплату заробітної плати працівникам структурних підрозділів обласної державної адміністрації - військово-цивільної адміністрації на 2020 рік за ТПКВКМБ 9800 "Субвенція з місцевого бюджету державному бюджету на виконання програм соціально-економічного  розвитку регіонів" (в разі виділення додаткових асигнувань) по </t>
    </r>
    <r>
      <rPr>
        <sz val="11"/>
        <rFont val="Arial Cyr"/>
        <family val="0"/>
      </rPr>
      <t>Луганській обласній державній адміністрації</t>
    </r>
  </si>
  <si>
    <t>січень …. вересень(всього 9 місяців)</t>
  </si>
  <si>
    <t xml:space="preserve">В.о.голови облдержадміністрації - </t>
  </si>
  <si>
    <t>керівника військово-цивідьної адміністрації</t>
  </si>
  <si>
    <t>К.М.БЕЗГИНСЬКА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</si>
</sst>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5">
    <font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0" xfId="0" applyFont="1" applyFill="1" applyBorder="1" applyAlignment="1" applyProtection="1">
      <alignment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wrapText="1"/>
      <protection/>
    </xf>
    <xf numFmtId="3" fontId="4" fillId="0" borderId="44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45" xfId="0" applyFont="1" applyFill="1" applyBorder="1" applyAlignment="1" applyProtection="1">
      <alignment horizontal="center" vertical="center" textRotation="90" wrapText="1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 applyProtection="1">
      <alignment horizontal="center" vertical="center" textRotation="90" wrapText="1"/>
      <protection locked="0"/>
    </xf>
    <xf numFmtId="0" fontId="7" fillId="0" borderId="50" xfId="0" applyFont="1" applyFill="1" applyBorder="1" applyAlignment="1" applyProtection="1">
      <alignment horizontal="center" vertical="center" textRotation="90" wrapText="1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43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justify" wrapText="1"/>
      <protection locked="0"/>
    </xf>
    <xf numFmtId="0" fontId="7" fillId="0" borderId="44" xfId="0" applyFont="1" applyFill="1" applyBorder="1" applyAlignment="1" applyProtection="1">
      <alignment horizontal="center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3"/>
  <sheetViews>
    <sheetView showZeros="0" tabSelected="1" zoomScale="85" zoomScaleNormal="85" zoomScalePageLayoutView="0" workbookViewId="0" topLeftCell="A1">
      <selection activeCell="A13" sqref="A13"/>
    </sheetView>
  </sheetViews>
  <sheetFormatPr defaultColWidth="9.00390625" defaultRowHeight="12.75"/>
  <cols>
    <col min="1" max="1" width="14.375" style="2" customWidth="1"/>
    <col min="2" max="2" width="15.875" style="2" customWidth="1"/>
    <col min="3" max="3" width="4.75390625" style="1" customWidth="1"/>
    <col min="4" max="4" width="6.75390625" style="1" customWidth="1"/>
    <col min="5" max="5" width="10.625" style="1" customWidth="1"/>
    <col min="6" max="6" width="8.125" style="1" customWidth="1"/>
    <col min="7" max="7" width="9.75390625" style="1" customWidth="1"/>
    <col min="8" max="8" width="3.25390625" style="1" customWidth="1"/>
    <col min="9" max="9" width="8.75390625" style="1" customWidth="1"/>
    <col min="10" max="10" width="3.625" style="1" customWidth="1"/>
    <col min="11" max="14" width="4.375" style="1" customWidth="1"/>
    <col min="15" max="16" width="7.625" style="1" customWidth="1"/>
    <col min="17" max="17" width="8.875" style="1" customWidth="1"/>
    <col min="18" max="18" width="7.875" style="1" customWidth="1"/>
    <col min="19" max="19" width="6.625" style="1" customWidth="1"/>
    <col min="20" max="20" width="4.00390625" style="1" customWidth="1"/>
    <col min="21" max="21" width="8.125" style="1" customWidth="1"/>
    <col min="22" max="22" width="7.75390625" style="1" customWidth="1"/>
    <col min="23" max="23" width="6.625" style="1" customWidth="1"/>
    <col min="24" max="25" width="8.875" style="1" customWidth="1"/>
    <col min="26" max="26" width="9.625" style="1" customWidth="1"/>
    <col min="27" max="27" width="9.125" style="1" customWidth="1"/>
    <col min="28" max="28" width="8.25390625" style="1" customWidth="1"/>
    <col min="29" max="29" width="8.875" style="1" customWidth="1"/>
    <col min="30" max="30" width="8.625" style="1" customWidth="1"/>
    <col min="31" max="31" width="9.375" style="1" customWidth="1"/>
    <col min="32" max="32" width="8.25390625" style="1" customWidth="1"/>
    <col min="33" max="33" width="7.25390625" style="1" customWidth="1"/>
    <col min="34" max="34" width="6.375" style="1" customWidth="1"/>
    <col min="35" max="35" width="5.875" style="1" customWidth="1"/>
    <col min="36" max="36" width="7.375" style="1" customWidth="1"/>
    <col min="37" max="37" width="7.00390625" style="1" customWidth="1"/>
    <col min="38" max="38" width="5.25390625" style="1" customWidth="1"/>
    <col min="39" max="16384" width="9.125" style="1" customWidth="1"/>
  </cols>
  <sheetData>
    <row r="1" spans="1:41" s="72" customFormat="1" ht="33" customHeight="1">
      <c r="A1" s="71"/>
      <c r="B1" s="71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AD1" s="115" t="s">
        <v>40</v>
      </c>
      <c r="AE1" s="115"/>
      <c r="AF1" s="115"/>
      <c r="AG1" s="115"/>
      <c r="AH1" s="115"/>
      <c r="AI1" s="115"/>
      <c r="AJ1" s="115"/>
      <c r="AK1" s="115"/>
      <c r="AL1" s="115"/>
      <c r="AM1" s="77"/>
      <c r="AN1" s="77"/>
      <c r="AO1" s="77"/>
    </row>
    <row r="2" spans="1:38" s="72" customFormat="1" ht="15" customHeight="1">
      <c r="A2" s="71"/>
      <c r="B2" s="71"/>
      <c r="Q2" s="75"/>
      <c r="R2" s="75"/>
      <c r="S2" s="75"/>
      <c r="T2" s="75"/>
      <c r="U2" s="75"/>
      <c r="V2" s="75"/>
      <c r="W2" s="75"/>
      <c r="X2" s="75"/>
      <c r="Y2" s="110"/>
      <c r="Z2" s="110"/>
      <c r="AA2" s="110"/>
      <c r="AB2" s="110"/>
      <c r="AC2" s="110"/>
      <c r="AD2" s="110"/>
      <c r="AE2" s="110"/>
      <c r="AF2" s="110"/>
      <c r="AL2" s="73" t="s">
        <v>41</v>
      </c>
    </row>
    <row r="3" spans="3:5" ht="15">
      <c r="C3" s="3"/>
      <c r="D3" s="3"/>
      <c r="E3" s="3"/>
    </row>
    <row r="4" spans="1:38" ht="46.5" customHeight="1">
      <c r="A4" s="111" t="s">
        <v>94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3:24" ht="18"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3:32" ht="12.75">
      <c r="C6" s="60" t="s">
        <v>95</v>
      </c>
      <c r="D6" s="6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73"/>
      <c r="AF6" s="73" t="s">
        <v>0</v>
      </c>
    </row>
    <row r="7" spans="1:38" ht="12.75" customHeight="1">
      <c r="A7" s="112" t="s">
        <v>23</v>
      </c>
      <c r="B7" s="112" t="s">
        <v>24</v>
      </c>
      <c r="C7" s="112" t="s">
        <v>1</v>
      </c>
      <c r="D7" s="105" t="s">
        <v>25</v>
      </c>
      <c r="E7" s="106" t="s">
        <v>39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4" t="s">
        <v>17</v>
      </c>
      <c r="Z7" s="104" t="s">
        <v>29</v>
      </c>
      <c r="AA7" s="95" t="s">
        <v>30</v>
      </c>
      <c r="AB7" s="96"/>
      <c r="AC7" s="97"/>
      <c r="AD7" s="95" t="s">
        <v>32</v>
      </c>
      <c r="AE7" s="96"/>
      <c r="AF7" s="97"/>
      <c r="AG7" s="106" t="s">
        <v>36</v>
      </c>
      <c r="AH7" s="106"/>
      <c r="AI7" s="106"/>
      <c r="AJ7" s="106"/>
      <c r="AK7" s="106"/>
      <c r="AL7" s="106"/>
    </row>
    <row r="8" spans="1:38" ht="12.75" customHeight="1">
      <c r="A8" s="113"/>
      <c r="B8" s="113"/>
      <c r="C8" s="113"/>
      <c r="D8" s="105"/>
      <c r="E8" s="106" t="s">
        <v>2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 t="s">
        <v>3</v>
      </c>
      <c r="S8" s="106"/>
      <c r="T8" s="106"/>
      <c r="U8" s="106"/>
      <c r="V8" s="106"/>
      <c r="W8" s="106"/>
      <c r="X8" s="112" t="s">
        <v>4</v>
      </c>
      <c r="Y8" s="104"/>
      <c r="Z8" s="104"/>
      <c r="AA8" s="98"/>
      <c r="AB8" s="99"/>
      <c r="AC8" s="100"/>
      <c r="AD8" s="98"/>
      <c r="AE8" s="99"/>
      <c r="AF8" s="100"/>
      <c r="AG8" s="106"/>
      <c r="AH8" s="106"/>
      <c r="AI8" s="106"/>
      <c r="AJ8" s="106"/>
      <c r="AK8" s="106"/>
      <c r="AL8" s="106"/>
    </row>
    <row r="9" spans="1:38" ht="153" customHeight="1">
      <c r="A9" s="113"/>
      <c r="B9" s="113"/>
      <c r="C9" s="113"/>
      <c r="D9" s="105"/>
      <c r="E9" s="104" t="s">
        <v>35</v>
      </c>
      <c r="F9" s="104" t="s">
        <v>26</v>
      </c>
      <c r="G9" s="104"/>
      <c r="H9" s="104" t="s">
        <v>5</v>
      </c>
      <c r="I9" s="104"/>
      <c r="J9" s="104" t="s">
        <v>6</v>
      </c>
      <c r="K9" s="104"/>
      <c r="L9" s="104" t="s">
        <v>21</v>
      </c>
      <c r="M9" s="104"/>
      <c r="N9" s="104" t="s">
        <v>34</v>
      </c>
      <c r="O9" s="104" t="s">
        <v>22</v>
      </c>
      <c r="P9" s="107" t="s">
        <v>91</v>
      </c>
      <c r="Q9" s="104" t="s">
        <v>7</v>
      </c>
      <c r="R9" s="119" t="s">
        <v>27</v>
      </c>
      <c r="S9" s="104"/>
      <c r="T9" s="119" t="s">
        <v>33</v>
      </c>
      <c r="U9" s="105"/>
      <c r="V9" s="104" t="s">
        <v>28</v>
      </c>
      <c r="W9" s="104" t="s">
        <v>8</v>
      </c>
      <c r="X9" s="113"/>
      <c r="Y9" s="104"/>
      <c r="Z9" s="104"/>
      <c r="AA9" s="101"/>
      <c r="AB9" s="102"/>
      <c r="AC9" s="103"/>
      <c r="AD9" s="101"/>
      <c r="AE9" s="102"/>
      <c r="AF9" s="103"/>
      <c r="AG9" s="106" t="s">
        <v>37</v>
      </c>
      <c r="AH9" s="106"/>
      <c r="AI9" s="106"/>
      <c r="AJ9" s="106" t="s">
        <v>38</v>
      </c>
      <c r="AK9" s="106"/>
      <c r="AL9" s="106"/>
    </row>
    <row r="10" spans="1:38" ht="51.75" customHeight="1">
      <c r="A10" s="114"/>
      <c r="B10" s="114"/>
      <c r="C10" s="114"/>
      <c r="D10" s="105"/>
      <c r="E10" s="104"/>
      <c r="F10" s="70" t="s">
        <v>10</v>
      </c>
      <c r="G10" s="70" t="s">
        <v>9</v>
      </c>
      <c r="H10" s="70" t="s">
        <v>10</v>
      </c>
      <c r="I10" s="70" t="s">
        <v>9</v>
      </c>
      <c r="J10" s="70" t="s">
        <v>10</v>
      </c>
      <c r="K10" s="70" t="s">
        <v>9</v>
      </c>
      <c r="L10" s="70" t="s">
        <v>10</v>
      </c>
      <c r="M10" s="70" t="s">
        <v>9</v>
      </c>
      <c r="N10" s="104"/>
      <c r="O10" s="104"/>
      <c r="P10" s="107"/>
      <c r="Q10" s="104"/>
      <c r="R10" s="76" t="s">
        <v>10</v>
      </c>
      <c r="S10" s="70" t="s">
        <v>9</v>
      </c>
      <c r="T10" s="76" t="s">
        <v>10</v>
      </c>
      <c r="U10" s="69" t="s">
        <v>9</v>
      </c>
      <c r="V10" s="104"/>
      <c r="W10" s="104"/>
      <c r="X10" s="114"/>
      <c r="Y10" s="104"/>
      <c r="Z10" s="104"/>
      <c r="AA10" s="70" t="s">
        <v>31</v>
      </c>
      <c r="AB10" s="70" t="s">
        <v>18</v>
      </c>
      <c r="AC10" s="70" t="s">
        <v>17</v>
      </c>
      <c r="AD10" s="70" t="s">
        <v>31</v>
      </c>
      <c r="AE10" s="70" t="s">
        <v>18</v>
      </c>
      <c r="AF10" s="70" t="s">
        <v>17</v>
      </c>
      <c r="AG10" s="70" t="s">
        <v>31</v>
      </c>
      <c r="AH10" s="70" t="s">
        <v>18</v>
      </c>
      <c r="AI10" s="70" t="s">
        <v>17</v>
      </c>
      <c r="AJ10" s="70" t="s">
        <v>31</v>
      </c>
      <c r="AK10" s="70" t="s">
        <v>18</v>
      </c>
      <c r="AL10" s="70" t="s">
        <v>17</v>
      </c>
    </row>
    <row r="11" spans="1:38" s="7" customFormat="1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6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</row>
    <row r="12" spans="1:38" s="7" customFormat="1" ht="15" customHeight="1">
      <c r="A12" s="82"/>
      <c r="B12" s="84" t="s">
        <v>42</v>
      </c>
      <c r="C12" s="82">
        <v>1</v>
      </c>
      <c r="D12" s="82">
        <v>1</v>
      </c>
      <c r="E12" s="82">
        <v>172640</v>
      </c>
      <c r="F12" s="82"/>
      <c r="G12" s="82">
        <v>41434</v>
      </c>
      <c r="H12" s="82"/>
      <c r="I12" s="82">
        <v>17264</v>
      </c>
      <c r="J12" s="82"/>
      <c r="K12" s="82"/>
      <c r="L12" s="82"/>
      <c r="M12" s="82"/>
      <c r="N12" s="82"/>
      <c r="O12" s="82">
        <v>24006</v>
      </c>
      <c r="P12" s="82">
        <v>1984</v>
      </c>
      <c r="Q12" s="82">
        <f>E12+G12+I12+O12+P12</f>
        <v>257328</v>
      </c>
      <c r="R12" s="83"/>
      <c r="S12" s="82"/>
      <c r="T12" s="82"/>
      <c r="U12" s="82"/>
      <c r="V12" s="82"/>
      <c r="W12" s="82">
        <f>S12+U12</f>
        <v>0</v>
      </c>
      <c r="X12" s="82">
        <f>Q12+W12</f>
        <v>257328</v>
      </c>
      <c r="Y12" s="82">
        <f>X12*22/100</f>
        <v>56612.16</v>
      </c>
      <c r="Z12" s="82">
        <f>X12+Y12</f>
        <v>313940.16000000003</v>
      </c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s="7" customFormat="1" ht="15" customHeight="1">
      <c r="A13" s="82"/>
      <c r="B13" s="84" t="s">
        <v>43</v>
      </c>
      <c r="C13" s="82">
        <v>2</v>
      </c>
      <c r="D13" s="82">
        <v>1</v>
      </c>
      <c r="E13" s="82">
        <v>135520</v>
      </c>
      <c r="F13" s="82"/>
      <c r="G13" s="82">
        <v>67760</v>
      </c>
      <c r="H13" s="82"/>
      <c r="I13" s="82"/>
      <c r="J13" s="82"/>
      <c r="K13" s="82"/>
      <c r="L13" s="82"/>
      <c r="M13" s="82"/>
      <c r="N13" s="82"/>
      <c r="O13" s="82">
        <v>25410</v>
      </c>
      <c r="P13" s="82"/>
      <c r="Q13" s="82">
        <f aca="true" t="shared" si="0" ref="Q13:Q76">E13+G13+I13+O13+P13</f>
        <v>228690</v>
      </c>
      <c r="R13" s="83"/>
      <c r="S13" s="82"/>
      <c r="T13" s="82"/>
      <c r="U13" s="82"/>
      <c r="V13" s="82"/>
      <c r="W13" s="82">
        <f aca="true" t="shared" si="1" ref="W13:W76">S13+U13</f>
        <v>0</v>
      </c>
      <c r="X13" s="82">
        <f aca="true" t="shared" si="2" ref="X13:X76">Q13+W13</f>
        <v>228690</v>
      </c>
      <c r="Y13" s="82">
        <f aca="true" t="shared" si="3" ref="Y13:Y76">X13*22/100</f>
        <v>50311.8</v>
      </c>
      <c r="Z13" s="82">
        <f aca="true" t="shared" si="4" ref="Z13:Z76">X13+Y13</f>
        <v>279001.8</v>
      </c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38" s="7" customFormat="1" ht="15" customHeight="1">
      <c r="A14" s="82"/>
      <c r="B14" s="84" t="s">
        <v>44</v>
      </c>
      <c r="C14" s="82">
        <v>1</v>
      </c>
      <c r="D14" s="82">
        <v>1</v>
      </c>
      <c r="E14" s="82">
        <v>133554</v>
      </c>
      <c r="F14" s="82"/>
      <c r="G14" s="82">
        <v>66777</v>
      </c>
      <c r="H14" s="82"/>
      <c r="I14" s="82"/>
      <c r="J14" s="82"/>
      <c r="K14" s="82"/>
      <c r="L14" s="82"/>
      <c r="M14" s="82"/>
      <c r="N14" s="82"/>
      <c r="O14" s="82">
        <v>22688</v>
      </c>
      <c r="P14" s="82">
        <v>3215</v>
      </c>
      <c r="Q14" s="82">
        <f t="shared" si="0"/>
        <v>226234</v>
      </c>
      <c r="R14" s="83"/>
      <c r="S14" s="82">
        <v>7532</v>
      </c>
      <c r="T14" s="82"/>
      <c r="U14" s="82">
        <v>7532</v>
      </c>
      <c r="V14" s="82"/>
      <c r="W14" s="82">
        <f t="shared" si="1"/>
        <v>15064</v>
      </c>
      <c r="X14" s="82">
        <f t="shared" si="2"/>
        <v>241298</v>
      </c>
      <c r="Y14" s="82">
        <f t="shared" si="3"/>
        <v>53085.56</v>
      </c>
      <c r="Z14" s="82">
        <f t="shared" si="4"/>
        <v>294383.56</v>
      </c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</row>
    <row r="15" spans="1:38" s="7" customFormat="1" ht="15" customHeight="1">
      <c r="A15" s="82"/>
      <c r="B15" s="84" t="s">
        <v>44</v>
      </c>
      <c r="C15" s="82">
        <v>1</v>
      </c>
      <c r="D15" s="82">
        <v>1</v>
      </c>
      <c r="E15" s="82">
        <v>121000</v>
      </c>
      <c r="F15" s="82"/>
      <c r="G15" s="82">
        <v>14520</v>
      </c>
      <c r="H15" s="82"/>
      <c r="I15" s="82"/>
      <c r="J15" s="82"/>
      <c r="K15" s="82"/>
      <c r="L15" s="82"/>
      <c r="M15" s="82"/>
      <c r="N15" s="82"/>
      <c r="O15" s="82">
        <v>16940</v>
      </c>
      <c r="P15" s="82">
        <v>3227</v>
      </c>
      <c r="Q15" s="82">
        <f t="shared" si="0"/>
        <v>155687</v>
      </c>
      <c r="R15" s="83"/>
      <c r="S15" s="82"/>
      <c r="T15" s="82"/>
      <c r="U15" s="82"/>
      <c r="V15" s="82"/>
      <c r="W15" s="82">
        <f t="shared" si="1"/>
        <v>0</v>
      </c>
      <c r="X15" s="82">
        <f t="shared" si="2"/>
        <v>155687</v>
      </c>
      <c r="Y15" s="82">
        <f t="shared" si="3"/>
        <v>34251.14</v>
      </c>
      <c r="Z15" s="82">
        <f t="shared" si="4"/>
        <v>189938.14</v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</row>
    <row r="16" spans="1:38" s="7" customFormat="1" ht="15" customHeight="1">
      <c r="A16" s="82"/>
      <c r="B16" s="84" t="s">
        <v>44</v>
      </c>
      <c r="C16" s="82">
        <v>2</v>
      </c>
      <c r="D16" s="82">
        <v>1</v>
      </c>
      <c r="E16" s="82">
        <v>121000</v>
      </c>
      <c r="F16" s="82"/>
      <c r="G16" s="82">
        <v>60500</v>
      </c>
      <c r="H16" s="82"/>
      <c r="I16" s="82"/>
      <c r="J16" s="82"/>
      <c r="K16" s="82"/>
      <c r="L16" s="82"/>
      <c r="M16" s="82"/>
      <c r="N16" s="82"/>
      <c r="O16" s="82">
        <v>22688</v>
      </c>
      <c r="P16" s="82"/>
      <c r="Q16" s="82">
        <f t="shared" si="0"/>
        <v>204188</v>
      </c>
      <c r="R16" s="83"/>
      <c r="S16" s="82"/>
      <c r="T16" s="82"/>
      <c r="U16" s="82"/>
      <c r="V16" s="82"/>
      <c r="W16" s="82">
        <f t="shared" si="1"/>
        <v>0</v>
      </c>
      <c r="X16" s="82">
        <f t="shared" si="2"/>
        <v>204188</v>
      </c>
      <c r="Y16" s="82">
        <f t="shared" si="3"/>
        <v>44921.36</v>
      </c>
      <c r="Z16" s="82">
        <f t="shared" si="4"/>
        <v>249109.36</v>
      </c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</row>
    <row r="17" spans="1:38" s="7" customFormat="1" ht="15" customHeight="1">
      <c r="A17" s="82"/>
      <c r="B17" s="84" t="s">
        <v>44</v>
      </c>
      <c r="C17" s="82">
        <v>2</v>
      </c>
      <c r="D17" s="82">
        <v>1</v>
      </c>
      <c r="E17" s="82">
        <v>121000</v>
      </c>
      <c r="F17" s="82"/>
      <c r="G17" s="82">
        <v>43560</v>
      </c>
      <c r="H17" s="82"/>
      <c r="I17" s="82"/>
      <c r="J17" s="82"/>
      <c r="K17" s="82"/>
      <c r="L17" s="82"/>
      <c r="M17" s="82"/>
      <c r="N17" s="82"/>
      <c r="O17" s="82">
        <v>20570</v>
      </c>
      <c r="P17" s="82"/>
      <c r="Q17" s="82">
        <f t="shared" si="0"/>
        <v>185130</v>
      </c>
      <c r="R17" s="83"/>
      <c r="S17" s="82"/>
      <c r="T17" s="82"/>
      <c r="U17" s="82"/>
      <c r="V17" s="82"/>
      <c r="W17" s="82">
        <f t="shared" si="1"/>
        <v>0</v>
      </c>
      <c r="X17" s="82">
        <f t="shared" si="2"/>
        <v>185130</v>
      </c>
      <c r="Y17" s="82">
        <f t="shared" si="3"/>
        <v>40728.6</v>
      </c>
      <c r="Z17" s="82">
        <f t="shared" si="4"/>
        <v>225858.6</v>
      </c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</row>
    <row r="18" spans="1:38" s="7" customFormat="1" ht="30.75" customHeight="1">
      <c r="A18" s="85" t="s">
        <v>45</v>
      </c>
      <c r="B18" s="86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f t="shared" si="0"/>
        <v>0</v>
      </c>
      <c r="R18" s="83"/>
      <c r="S18" s="82"/>
      <c r="T18" s="82"/>
      <c r="U18" s="82"/>
      <c r="V18" s="82"/>
      <c r="W18" s="82">
        <f t="shared" si="1"/>
        <v>0</v>
      </c>
      <c r="X18" s="82">
        <f t="shared" si="2"/>
        <v>0</v>
      </c>
      <c r="Y18" s="82">
        <f t="shared" si="3"/>
        <v>0</v>
      </c>
      <c r="Z18" s="82">
        <f t="shared" si="4"/>
        <v>0</v>
      </c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</row>
    <row r="19" spans="1:38" s="7" customFormat="1" ht="15" customHeight="1">
      <c r="A19" s="82"/>
      <c r="B19" s="84" t="s">
        <v>46</v>
      </c>
      <c r="C19" s="82">
        <v>2</v>
      </c>
      <c r="D19" s="82">
        <v>3</v>
      </c>
      <c r="E19" s="82">
        <v>45736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>
        <f t="shared" si="0"/>
        <v>45736</v>
      </c>
      <c r="R19" s="83"/>
      <c r="S19" s="82"/>
      <c r="T19" s="82"/>
      <c r="U19" s="82"/>
      <c r="V19" s="82"/>
      <c r="W19" s="82">
        <f t="shared" si="1"/>
        <v>0</v>
      </c>
      <c r="X19" s="82">
        <f t="shared" si="2"/>
        <v>45736</v>
      </c>
      <c r="Y19" s="82">
        <f t="shared" si="3"/>
        <v>10061.92</v>
      </c>
      <c r="Z19" s="82">
        <f t="shared" si="4"/>
        <v>55797.92</v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</row>
    <row r="20" spans="1:38" s="7" customFormat="1" ht="15" customHeight="1">
      <c r="A20" s="82"/>
      <c r="B20" s="84" t="s">
        <v>46</v>
      </c>
      <c r="C20" s="82">
        <v>2</v>
      </c>
      <c r="D20" s="82">
        <v>3</v>
      </c>
      <c r="E20" s="82">
        <v>45736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>
        <f t="shared" si="0"/>
        <v>45736</v>
      </c>
      <c r="R20" s="83"/>
      <c r="S20" s="82"/>
      <c r="T20" s="82"/>
      <c r="U20" s="82"/>
      <c r="V20" s="82"/>
      <c r="W20" s="82">
        <f t="shared" si="1"/>
        <v>0</v>
      </c>
      <c r="X20" s="82">
        <f t="shared" si="2"/>
        <v>45736</v>
      </c>
      <c r="Y20" s="82">
        <f t="shared" si="3"/>
        <v>10061.92</v>
      </c>
      <c r="Z20" s="82">
        <f t="shared" si="4"/>
        <v>55797.92</v>
      </c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</row>
    <row r="21" spans="1:38" s="7" customFormat="1" ht="15" customHeight="1">
      <c r="A21" s="82"/>
      <c r="B21" s="84" t="s">
        <v>47</v>
      </c>
      <c r="C21" s="82">
        <v>2</v>
      </c>
      <c r="D21" s="82">
        <v>3</v>
      </c>
      <c r="E21" s="82">
        <v>63568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>
        <f t="shared" si="0"/>
        <v>63568</v>
      </c>
      <c r="R21" s="83"/>
      <c r="S21" s="82"/>
      <c r="T21" s="82"/>
      <c r="U21" s="82"/>
      <c r="V21" s="82"/>
      <c r="W21" s="82">
        <f t="shared" si="1"/>
        <v>0</v>
      </c>
      <c r="X21" s="82">
        <f t="shared" si="2"/>
        <v>63568</v>
      </c>
      <c r="Y21" s="82">
        <f t="shared" si="3"/>
        <v>13984.96</v>
      </c>
      <c r="Z21" s="82">
        <f t="shared" si="4"/>
        <v>77552.95999999999</v>
      </c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</row>
    <row r="22" spans="1:38" s="7" customFormat="1" ht="15" customHeight="1">
      <c r="A22" s="85" t="s">
        <v>48</v>
      </c>
      <c r="B22" s="86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>
        <f t="shared" si="0"/>
        <v>0</v>
      </c>
      <c r="R22" s="83"/>
      <c r="S22" s="82"/>
      <c r="T22" s="82"/>
      <c r="U22" s="82"/>
      <c r="V22" s="82"/>
      <c r="W22" s="82">
        <f t="shared" si="1"/>
        <v>0</v>
      </c>
      <c r="X22" s="82">
        <f t="shared" si="2"/>
        <v>0</v>
      </c>
      <c r="Y22" s="82">
        <f t="shared" si="3"/>
        <v>0</v>
      </c>
      <c r="Z22" s="82">
        <f t="shared" si="4"/>
        <v>0</v>
      </c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</row>
    <row r="23" spans="1:38" s="7" customFormat="1" ht="15" customHeight="1">
      <c r="A23" s="82"/>
      <c r="B23" s="84" t="s">
        <v>49</v>
      </c>
      <c r="C23" s="82">
        <v>1</v>
      </c>
      <c r="D23" s="82">
        <v>1</v>
      </c>
      <c r="E23" s="82">
        <v>107900</v>
      </c>
      <c r="F23" s="82"/>
      <c r="G23" s="82">
        <v>53950</v>
      </c>
      <c r="H23" s="82"/>
      <c r="I23" s="82">
        <v>10790</v>
      </c>
      <c r="J23" s="82"/>
      <c r="K23" s="82"/>
      <c r="L23" s="82"/>
      <c r="M23" s="82"/>
      <c r="N23" s="82"/>
      <c r="O23" s="82">
        <v>18150</v>
      </c>
      <c r="P23" s="82">
        <v>2800</v>
      </c>
      <c r="Q23" s="82">
        <f t="shared" si="0"/>
        <v>193590</v>
      </c>
      <c r="R23" s="83"/>
      <c r="S23" s="82">
        <v>6660</v>
      </c>
      <c r="T23" s="82"/>
      <c r="U23" s="82">
        <v>6660</v>
      </c>
      <c r="V23" s="82"/>
      <c r="W23" s="82">
        <f t="shared" si="1"/>
        <v>13320</v>
      </c>
      <c r="X23" s="82">
        <f t="shared" si="2"/>
        <v>206910</v>
      </c>
      <c r="Y23" s="82">
        <f t="shared" si="3"/>
        <v>45520.2</v>
      </c>
      <c r="Z23" s="82">
        <f t="shared" si="4"/>
        <v>252430.2</v>
      </c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spans="1:38" s="7" customFormat="1" ht="28.5" customHeight="1">
      <c r="A24" s="85" t="s">
        <v>50</v>
      </c>
      <c r="B24" s="86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>
        <f t="shared" si="0"/>
        <v>0</v>
      </c>
      <c r="R24" s="83"/>
      <c r="S24" s="82"/>
      <c r="T24" s="82"/>
      <c r="U24" s="82"/>
      <c r="V24" s="82"/>
      <c r="W24" s="82">
        <f t="shared" si="1"/>
        <v>0</v>
      </c>
      <c r="X24" s="82">
        <f t="shared" si="2"/>
        <v>0</v>
      </c>
      <c r="Y24" s="82">
        <f t="shared" si="3"/>
        <v>0</v>
      </c>
      <c r="Z24" s="82">
        <f t="shared" si="4"/>
        <v>0</v>
      </c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spans="1:38" s="7" customFormat="1" ht="15" customHeight="1">
      <c r="A25" s="82"/>
      <c r="B25" s="84" t="s">
        <v>51</v>
      </c>
      <c r="C25" s="82">
        <v>1</v>
      </c>
      <c r="D25" s="82">
        <v>1</v>
      </c>
      <c r="E25" s="82">
        <v>78510</v>
      </c>
      <c r="F25" s="82"/>
      <c r="G25" s="82">
        <v>39255</v>
      </c>
      <c r="H25" s="82"/>
      <c r="I25" s="82"/>
      <c r="J25" s="82"/>
      <c r="K25" s="82"/>
      <c r="L25" s="82"/>
      <c r="M25" s="82"/>
      <c r="N25" s="82"/>
      <c r="O25" s="82">
        <v>13200</v>
      </c>
      <c r="P25" s="82">
        <v>1863</v>
      </c>
      <c r="Q25" s="82">
        <f t="shared" si="0"/>
        <v>132828</v>
      </c>
      <c r="R25" s="83"/>
      <c r="S25" s="82">
        <v>4866</v>
      </c>
      <c r="T25" s="82"/>
      <c r="U25" s="82">
        <v>4866</v>
      </c>
      <c r="V25" s="82"/>
      <c r="W25" s="82">
        <f t="shared" si="1"/>
        <v>9732</v>
      </c>
      <c r="X25" s="82">
        <f t="shared" si="2"/>
        <v>142560</v>
      </c>
      <c r="Y25" s="82">
        <f t="shared" si="3"/>
        <v>31363.2</v>
      </c>
      <c r="Z25" s="82">
        <f t="shared" si="4"/>
        <v>173923.2</v>
      </c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</row>
    <row r="26" spans="1:38" s="7" customFormat="1" ht="15" customHeight="1">
      <c r="A26" s="82"/>
      <c r="B26" s="84" t="s">
        <v>52</v>
      </c>
      <c r="C26" s="82">
        <v>1</v>
      </c>
      <c r="D26" s="82">
        <v>1</v>
      </c>
      <c r="E26" s="82">
        <v>67142</v>
      </c>
      <c r="F26" s="82"/>
      <c r="G26" s="82">
        <v>33571</v>
      </c>
      <c r="H26" s="82"/>
      <c r="I26" s="82"/>
      <c r="J26" s="82"/>
      <c r="K26" s="82"/>
      <c r="L26" s="82"/>
      <c r="M26" s="82"/>
      <c r="N26" s="82"/>
      <c r="O26" s="82">
        <v>11400</v>
      </c>
      <c r="P26" s="82">
        <v>1441</v>
      </c>
      <c r="Q26" s="82">
        <f t="shared" si="0"/>
        <v>113554</v>
      </c>
      <c r="R26" s="83"/>
      <c r="S26" s="82">
        <v>3805</v>
      </c>
      <c r="T26" s="82"/>
      <c r="U26" s="82">
        <v>3805</v>
      </c>
      <c r="V26" s="82"/>
      <c r="W26" s="82">
        <f t="shared" si="1"/>
        <v>7610</v>
      </c>
      <c r="X26" s="82">
        <f t="shared" si="2"/>
        <v>121164</v>
      </c>
      <c r="Y26" s="82">
        <f t="shared" si="3"/>
        <v>26656.08</v>
      </c>
      <c r="Z26" s="82">
        <f t="shared" si="4"/>
        <v>147820.08000000002</v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</row>
    <row r="27" spans="1:38" s="7" customFormat="1" ht="15" customHeight="1">
      <c r="A27" s="82"/>
      <c r="B27" s="84" t="s">
        <v>53</v>
      </c>
      <c r="C27" s="82">
        <v>1</v>
      </c>
      <c r="D27" s="82">
        <v>2</v>
      </c>
      <c r="E27" s="82">
        <v>47163</v>
      </c>
      <c r="F27" s="82"/>
      <c r="G27" s="82">
        <v>23329</v>
      </c>
      <c r="H27" s="82"/>
      <c r="I27" s="82"/>
      <c r="J27" s="82"/>
      <c r="K27" s="82"/>
      <c r="L27" s="82"/>
      <c r="M27" s="82"/>
      <c r="N27" s="82"/>
      <c r="O27" s="82">
        <v>8250</v>
      </c>
      <c r="P27" s="82">
        <v>633</v>
      </c>
      <c r="Q27" s="82">
        <f t="shared" si="0"/>
        <v>79375</v>
      </c>
      <c r="R27" s="83"/>
      <c r="S27" s="82">
        <v>1898</v>
      </c>
      <c r="T27" s="82"/>
      <c r="U27" s="82">
        <v>1898</v>
      </c>
      <c r="V27" s="82"/>
      <c r="W27" s="82">
        <f t="shared" si="1"/>
        <v>3796</v>
      </c>
      <c r="X27" s="82">
        <f t="shared" si="2"/>
        <v>83171</v>
      </c>
      <c r="Y27" s="82">
        <f t="shared" si="3"/>
        <v>18297.62</v>
      </c>
      <c r="Z27" s="82">
        <f t="shared" si="4"/>
        <v>101468.62</v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</row>
    <row r="28" spans="1:38" s="7" customFormat="1" ht="15" customHeight="1">
      <c r="A28" s="82"/>
      <c r="B28" s="84" t="s">
        <v>53</v>
      </c>
      <c r="C28" s="82">
        <v>1</v>
      </c>
      <c r="D28" s="82">
        <v>2</v>
      </c>
      <c r="E28" s="82">
        <v>49110</v>
      </c>
      <c r="F28" s="82"/>
      <c r="G28" s="82">
        <v>20473</v>
      </c>
      <c r="H28" s="82"/>
      <c r="I28" s="82"/>
      <c r="J28" s="82"/>
      <c r="K28" s="82"/>
      <c r="L28" s="82"/>
      <c r="M28" s="82"/>
      <c r="N28" s="82"/>
      <c r="O28" s="82">
        <v>7810</v>
      </c>
      <c r="P28" s="82">
        <v>1010</v>
      </c>
      <c r="Q28" s="82">
        <f t="shared" si="0"/>
        <v>78403</v>
      </c>
      <c r="R28" s="83"/>
      <c r="S28" s="82">
        <v>3066</v>
      </c>
      <c r="T28" s="82"/>
      <c r="U28" s="82">
        <v>3066</v>
      </c>
      <c r="V28" s="82"/>
      <c r="W28" s="82">
        <f t="shared" si="1"/>
        <v>6132</v>
      </c>
      <c r="X28" s="82">
        <f t="shared" si="2"/>
        <v>84535</v>
      </c>
      <c r="Y28" s="82">
        <f t="shared" si="3"/>
        <v>18597.7</v>
      </c>
      <c r="Z28" s="82">
        <f t="shared" si="4"/>
        <v>103132.7</v>
      </c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7" customFormat="1" ht="15" customHeight="1">
      <c r="A29" s="82"/>
      <c r="B29" s="84" t="s">
        <v>53</v>
      </c>
      <c r="C29" s="82">
        <v>1</v>
      </c>
      <c r="D29" s="82">
        <v>2</v>
      </c>
      <c r="E29" s="82">
        <v>48623</v>
      </c>
      <c r="F29" s="82"/>
      <c r="G29" s="82">
        <v>23200</v>
      </c>
      <c r="H29" s="82"/>
      <c r="I29" s="82"/>
      <c r="J29" s="82"/>
      <c r="K29" s="82"/>
      <c r="L29" s="82"/>
      <c r="M29" s="82"/>
      <c r="N29" s="82"/>
      <c r="O29" s="82">
        <v>8140</v>
      </c>
      <c r="P29" s="82">
        <v>935</v>
      </c>
      <c r="Q29" s="82">
        <f t="shared" si="0"/>
        <v>80898</v>
      </c>
      <c r="R29" s="83"/>
      <c r="S29" s="82">
        <v>2774</v>
      </c>
      <c r="T29" s="82"/>
      <c r="U29" s="82">
        <v>2774</v>
      </c>
      <c r="V29" s="82"/>
      <c r="W29" s="82">
        <f t="shared" si="1"/>
        <v>5548</v>
      </c>
      <c r="X29" s="82">
        <f t="shared" si="2"/>
        <v>86446</v>
      </c>
      <c r="Y29" s="82">
        <f t="shared" si="3"/>
        <v>19018.12</v>
      </c>
      <c r="Z29" s="82">
        <f t="shared" si="4"/>
        <v>105464.12</v>
      </c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s="7" customFormat="1" ht="15" customHeight="1">
      <c r="A30" s="82"/>
      <c r="B30" s="84" t="s">
        <v>53</v>
      </c>
      <c r="C30" s="82">
        <v>1</v>
      </c>
      <c r="D30" s="82">
        <v>2</v>
      </c>
      <c r="E30" s="82">
        <v>46433</v>
      </c>
      <c r="F30" s="82"/>
      <c r="G30" s="82">
        <v>23217</v>
      </c>
      <c r="H30" s="82"/>
      <c r="I30" s="82"/>
      <c r="J30" s="82"/>
      <c r="K30" s="82"/>
      <c r="L30" s="82"/>
      <c r="M30" s="82"/>
      <c r="N30" s="82"/>
      <c r="O30" s="82">
        <v>8250</v>
      </c>
      <c r="P30" s="82">
        <v>501</v>
      </c>
      <c r="Q30" s="82">
        <f t="shared" si="0"/>
        <v>78401</v>
      </c>
      <c r="R30" s="83"/>
      <c r="S30" s="82">
        <v>1460</v>
      </c>
      <c r="T30" s="82"/>
      <c r="U30" s="82">
        <v>1460</v>
      </c>
      <c r="V30" s="82"/>
      <c r="W30" s="82">
        <f t="shared" si="1"/>
        <v>2920</v>
      </c>
      <c r="X30" s="82">
        <f t="shared" si="2"/>
        <v>81321</v>
      </c>
      <c r="Y30" s="82">
        <f t="shared" si="3"/>
        <v>17890.62</v>
      </c>
      <c r="Z30" s="82">
        <f t="shared" si="4"/>
        <v>99211.62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</row>
    <row r="31" spans="1:38" s="7" customFormat="1" ht="15" customHeight="1">
      <c r="A31" s="82"/>
      <c r="B31" s="84" t="s">
        <v>53</v>
      </c>
      <c r="C31" s="82">
        <v>1</v>
      </c>
      <c r="D31" s="82">
        <v>2</v>
      </c>
      <c r="E31" s="82">
        <v>49110</v>
      </c>
      <c r="F31" s="82"/>
      <c r="G31" s="82">
        <v>24555</v>
      </c>
      <c r="H31" s="82"/>
      <c r="I31" s="82"/>
      <c r="J31" s="82"/>
      <c r="K31" s="82"/>
      <c r="L31" s="82"/>
      <c r="M31" s="82"/>
      <c r="N31" s="82"/>
      <c r="O31" s="82">
        <v>8250</v>
      </c>
      <c r="P31" s="82">
        <v>1053</v>
      </c>
      <c r="Q31" s="82">
        <f t="shared" si="0"/>
        <v>82968</v>
      </c>
      <c r="R31" s="83"/>
      <c r="S31" s="82">
        <v>3066</v>
      </c>
      <c r="T31" s="82"/>
      <c r="U31" s="82">
        <v>3066</v>
      </c>
      <c r="V31" s="82"/>
      <c r="W31" s="82">
        <f t="shared" si="1"/>
        <v>6132</v>
      </c>
      <c r="X31" s="82">
        <f t="shared" si="2"/>
        <v>89100</v>
      </c>
      <c r="Y31" s="82">
        <f t="shared" si="3"/>
        <v>19602</v>
      </c>
      <c r="Z31" s="82">
        <f t="shared" si="4"/>
        <v>108702</v>
      </c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</row>
    <row r="32" spans="1:38" s="7" customFormat="1" ht="15" customHeight="1">
      <c r="A32" s="82"/>
      <c r="B32" s="84" t="s">
        <v>53</v>
      </c>
      <c r="C32" s="82">
        <v>2</v>
      </c>
      <c r="D32" s="82">
        <v>2</v>
      </c>
      <c r="E32" s="82">
        <v>44000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>
        <f t="shared" si="0"/>
        <v>44000</v>
      </c>
      <c r="R32" s="83"/>
      <c r="S32" s="82"/>
      <c r="T32" s="82"/>
      <c r="U32" s="82"/>
      <c r="V32" s="82"/>
      <c r="W32" s="82">
        <f t="shared" si="1"/>
        <v>0</v>
      </c>
      <c r="X32" s="82">
        <f t="shared" si="2"/>
        <v>44000</v>
      </c>
      <c r="Y32" s="82">
        <f t="shared" si="3"/>
        <v>9680</v>
      </c>
      <c r="Z32" s="82">
        <f t="shared" si="4"/>
        <v>53680</v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s="7" customFormat="1" ht="15" customHeight="1">
      <c r="A33" s="82"/>
      <c r="B33" s="84" t="s">
        <v>53</v>
      </c>
      <c r="C33" s="82">
        <v>2</v>
      </c>
      <c r="D33" s="82">
        <v>2</v>
      </c>
      <c r="E33" s="82">
        <v>44000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>
        <f t="shared" si="0"/>
        <v>44000</v>
      </c>
      <c r="R33" s="83"/>
      <c r="S33" s="82"/>
      <c r="T33" s="82"/>
      <c r="U33" s="82"/>
      <c r="V33" s="82"/>
      <c r="W33" s="82">
        <f t="shared" si="1"/>
        <v>0</v>
      </c>
      <c r="X33" s="82">
        <f t="shared" si="2"/>
        <v>44000</v>
      </c>
      <c r="Y33" s="82">
        <f t="shared" si="3"/>
        <v>9680</v>
      </c>
      <c r="Z33" s="82">
        <f t="shared" si="4"/>
        <v>53680</v>
      </c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s="7" customFormat="1" ht="15" customHeight="1">
      <c r="A34" s="82"/>
      <c r="B34" s="84" t="s">
        <v>53</v>
      </c>
      <c r="C34" s="82">
        <v>2</v>
      </c>
      <c r="D34" s="82">
        <v>2</v>
      </c>
      <c r="E34" s="82">
        <v>44000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>
        <f t="shared" si="0"/>
        <v>44000</v>
      </c>
      <c r="R34" s="83"/>
      <c r="S34" s="82"/>
      <c r="T34" s="82"/>
      <c r="U34" s="82"/>
      <c r="V34" s="82"/>
      <c r="W34" s="82">
        <f t="shared" si="1"/>
        <v>0</v>
      </c>
      <c r="X34" s="82">
        <f t="shared" si="2"/>
        <v>44000</v>
      </c>
      <c r="Y34" s="82">
        <f t="shared" si="3"/>
        <v>9680</v>
      </c>
      <c r="Z34" s="82">
        <f t="shared" si="4"/>
        <v>53680</v>
      </c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1:38" s="7" customFormat="1" ht="21" customHeight="1">
      <c r="A35" s="82"/>
      <c r="B35" s="84" t="s">
        <v>54</v>
      </c>
      <c r="C35" s="82">
        <v>2</v>
      </c>
      <c r="D35" s="82">
        <v>2</v>
      </c>
      <c r="E35" s="82">
        <v>40800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>
        <f t="shared" si="0"/>
        <v>40800</v>
      </c>
      <c r="R35" s="83"/>
      <c r="S35" s="82"/>
      <c r="T35" s="82"/>
      <c r="U35" s="82"/>
      <c r="V35" s="82"/>
      <c r="W35" s="82">
        <f t="shared" si="1"/>
        <v>0</v>
      </c>
      <c r="X35" s="82">
        <f t="shared" si="2"/>
        <v>40800</v>
      </c>
      <c r="Y35" s="82">
        <f t="shared" si="3"/>
        <v>8976</v>
      </c>
      <c r="Z35" s="82">
        <f t="shared" si="4"/>
        <v>49776</v>
      </c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</row>
    <row r="36" spans="1:38" s="7" customFormat="1" ht="15" customHeight="1">
      <c r="A36" s="82"/>
      <c r="B36" s="84" t="s">
        <v>55</v>
      </c>
      <c r="C36" s="82">
        <v>1</v>
      </c>
      <c r="D36" s="82">
        <v>1</v>
      </c>
      <c r="E36" s="82">
        <v>54273</v>
      </c>
      <c r="F36" s="82"/>
      <c r="G36" s="82">
        <v>23726</v>
      </c>
      <c r="H36" s="82"/>
      <c r="I36" s="82"/>
      <c r="J36" s="82"/>
      <c r="K36" s="82"/>
      <c r="L36" s="82"/>
      <c r="M36" s="82"/>
      <c r="N36" s="82"/>
      <c r="O36" s="82">
        <v>9135</v>
      </c>
      <c r="P36" s="82">
        <v>807</v>
      </c>
      <c r="Q36" s="82">
        <f t="shared" si="0"/>
        <v>87941</v>
      </c>
      <c r="R36" s="83"/>
      <c r="S36" s="82">
        <v>2324</v>
      </c>
      <c r="T36" s="82"/>
      <c r="U36" s="82">
        <v>2324</v>
      </c>
      <c r="V36" s="82"/>
      <c r="W36" s="82">
        <f t="shared" si="1"/>
        <v>4648</v>
      </c>
      <c r="X36" s="82">
        <f t="shared" si="2"/>
        <v>92589</v>
      </c>
      <c r="Y36" s="82">
        <f t="shared" si="3"/>
        <v>20369.58</v>
      </c>
      <c r="Z36" s="82">
        <f t="shared" si="4"/>
        <v>112958.58</v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</row>
    <row r="37" spans="1:38" s="7" customFormat="1" ht="15" customHeight="1">
      <c r="A37" s="82"/>
      <c r="B37" s="84" t="s">
        <v>53</v>
      </c>
      <c r="C37" s="82">
        <v>1</v>
      </c>
      <c r="D37" s="82">
        <v>2</v>
      </c>
      <c r="E37" s="82">
        <v>49110</v>
      </c>
      <c r="F37" s="82"/>
      <c r="G37" s="82">
        <v>9853</v>
      </c>
      <c r="H37" s="82"/>
      <c r="I37" s="82"/>
      <c r="J37" s="82"/>
      <c r="K37" s="82"/>
      <c r="L37" s="82"/>
      <c r="M37" s="82"/>
      <c r="N37" s="82"/>
      <c r="O37" s="82">
        <v>6655</v>
      </c>
      <c r="P37" s="82"/>
      <c r="Q37" s="82">
        <f t="shared" si="0"/>
        <v>65618</v>
      </c>
      <c r="R37" s="83"/>
      <c r="S37" s="82">
        <v>3066</v>
      </c>
      <c r="T37" s="82"/>
      <c r="U37" s="82">
        <v>3066</v>
      </c>
      <c r="V37" s="82"/>
      <c r="W37" s="82">
        <f t="shared" si="1"/>
        <v>6132</v>
      </c>
      <c r="X37" s="82">
        <f t="shared" si="2"/>
        <v>71750</v>
      </c>
      <c r="Y37" s="82">
        <f t="shared" si="3"/>
        <v>15785</v>
      </c>
      <c r="Z37" s="82">
        <f t="shared" si="4"/>
        <v>87535</v>
      </c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</row>
    <row r="38" spans="1:38" s="7" customFormat="1" ht="15" customHeight="1">
      <c r="A38" s="82"/>
      <c r="B38" s="84" t="s">
        <v>53</v>
      </c>
      <c r="C38" s="82">
        <v>2</v>
      </c>
      <c r="D38" s="82">
        <v>2</v>
      </c>
      <c r="E38" s="82">
        <v>44000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>
        <f t="shared" si="0"/>
        <v>44000</v>
      </c>
      <c r="R38" s="83"/>
      <c r="S38" s="82"/>
      <c r="T38" s="82"/>
      <c r="U38" s="82"/>
      <c r="V38" s="82"/>
      <c r="W38" s="82">
        <f t="shared" si="1"/>
        <v>0</v>
      </c>
      <c r="X38" s="82">
        <f t="shared" si="2"/>
        <v>44000</v>
      </c>
      <c r="Y38" s="82">
        <f t="shared" si="3"/>
        <v>9680</v>
      </c>
      <c r="Z38" s="82">
        <f t="shared" si="4"/>
        <v>53680</v>
      </c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</row>
    <row r="39" spans="1:38" s="7" customFormat="1" ht="34.5" customHeight="1">
      <c r="A39" s="85" t="s">
        <v>56</v>
      </c>
      <c r="B39" s="8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>
        <f t="shared" si="0"/>
        <v>0</v>
      </c>
      <c r="R39" s="83"/>
      <c r="S39" s="82"/>
      <c r="T39" s="82"/>
      <c r="U39" s="82"/>
      <c r="V39" s="82"/>
      <c r="W39" s="82">
        <f t="shared" si="1"/>
        <v>0</v>
      </c>
      <c r="X39" s="82">
        <f t="shared" si="2"/>
        <v>0</v>
      </c>
      <c r="Y39" s="82">
        <f t="shared" si="3"/>
        <v>0</v>
      </c>
      <c r="Z39" s="82">
        <f t="shared" si="4"/>
        <v>0</v>
      </c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</row>
    <row r="40" spans="1:38" s="7" customFormat="1" ht="35.25" customHeight="1">
      <c r="A40" s="82"/>
      <c r="B40" s="84" t="s">
        <v>57</v>
      </c>
      <c r="C40" s="82">
        <v>1</v>
      </c>
      <c r="D40" s="82">
        <v>1</v>
      </c>
      <c r="E40" s="82">
        <v>89414</v>
      </c>
      <c r="F40" s="82"/>
      <c r="G40" s="82">
        <v>44707</v>
      </c>
      <c r="H40" s="82"/>
      <c r="I40" s="82"/>
      <c r="J40" s="82"/>
      <c r="K40" s="82"/>
      <c r="L40" s="82"/>
      <c r="M40" s="82"/>
      <c r="N40" s="82"/>
      <c r="O40" s="82">
        <v>15900</v>
      </c>
      <c r="P40" s="82">
        <v>1170</v>
      </c>
      <c r="Q40" s="82">
        <f t="shared" si="0"/>
        <v>151191</v>
      </c>
      <c r="R40" s="83"/>
      <c r="S40" s="82">
        <v>2769</v>
      </c>
      <c r="T40" s="82"/>
      <c r="U40" s="82">
        <v>2769</v>
      </c>
      <c r="V40" s="82"/>
      <c r="W40" s="82">
        <f t="shared" si="1"/>
        <v>5538</v>
      </c>
      <c r="X40" s="82">
        <f t="shared" si="2"/>
        <v>156729</v>
      </c>
      <c r="Y40" s="82">
        <f t="shared" si="3"/>
        <v>34480.38</v>
      </c>
      <c r="Z40" s="82">
        <f t="shared" si="4"/>
        <v>191209.38</v>
      </c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</row>
    <row r="41" spans="1:38" s="7" customFormat="1" ht="25.5" customHeight="1">
      <c r="A41" s="85" t="s">
        <v>58</v>
      </c>
      <c r="B41" s="8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>
        <f t="shared" si="0"/>
        <v>0</v>
      </c>
      <c r="R41" s="83"/>
      <c r="S41" s="82"/>
      <c r="T41" s="82"/>
      <c r="U41" s="82"/>
      <c r="V41" s="82"/>
      <c r="W41" s="82">
        <f t="shared" si="1"/>
        <v>0</v>
      </c>
      <c r="X41" s="82">
        <f t="shared" si="2"/>
        <v>0</v>
      </c>
      <c r="Y41" s="82">
        <f t="shared" si="3"/>
        <v>0</v>
      </c>
      <c r="Z41" s="82">
        <f t="shared" si="4"/>
        <v>0</v>
      </c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</row>
    <row r="42" spans="1:38" s="7" customFormat="1" ht="30.75" customHeight="1">
      <c r="A42" s="82"/>
      <c r="B42" s="84" t="s">
        <v>59</v>
      </c>
      <c r="C42" s="82">
        <v>1</v>
      </c>
      <c r="D42" s="82">
        <v>1</v>
      </c>
      <c r="E42" s="82">
        <v>81681</v>
      </c>
      <c r="F42" s="82"/>
      <c r="G42" s="82">
        <v>40841</v>
      </c>
      <c r="H42" s="82"/>
      <c r="I42" s="82"/>
      <c r="J42" s="82"/>
      <c r="K42" s="82"/>
      <c r="L42" s="82"/>
      <c r="M42" s="82"/>
      <c r="N42" s="82"/>
      <c r="O42" s="82">
        <v>13875</v>
      </c>
      <c r="P42" s="82">
        <v>1857</v>
      </c>
      <c r="Q42" s="82">
        <f t="shared" si="0"/>
        <v>138254</v>
      </c>
      <c r="R42" s="83"/>
      <c r="S42" s="82">
        <v>4609</v>
      </c>
      <c r="T42" s="82"/>
      <c r="U42" s="82">
        <v>4609</v>
      </c>
      <c r="V42" s="82"/>
      <c r="W42" s="82">
        <f t="shared" si="1"/>
        <v>9218</v>
      </c>
      <c r="X42" s="82">
        <f t="shared" si="2"/>
        <v>147472</v>
      </c>
      <c r="Y42" s="82">
        <f t="shared" si="3"/>
        <v>32443.84</v>
      </c>
      <c r="Z42" s="82">
        <f t="shared" si="4"/>
        <v>179915.84</v>
      </c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</row>
    <row r="43" spans="1:38" s="7" customFormat="1" ht="20.25" customHeight="1">
      <c r="A43" s="82"/>
      <c r="B43" s="84" t="s">
        <v>60</v>
      </c>
      <c r="C43" s="82">
        <v>1</v>
      </c>
      <c r="D43" s="82">
        <v>1</v>
      </c>
      <c r="E43" s="82">
        <v>53600</v>
      </c>
      <c r="F43" s="82"/>
      <c r="G43" s="82">
        <v>26800</v>
      </c>
      <c r="H43" s="82"/>
      <c r="I43" s="82"/>
      <c r="J43" s="82"/>
      <c r="K43" s="82"/>
      <c r="L43" s="82"/>
      <c r="M43" s="82"/>
      <c r="N43" s="82"/>
      <c r="O43" s="82">
        <v>10050</v>
      </c>
      <c r="P43" s="82"/>
      <c r="Q43" s="82">
        <f t="shared" si="0"/>
        <v>90450</v>
      </c>
      <c r="R43" s="83"/>
      <c r="S43" s="82"/>
      <c r="T43" s="82"/>
      <c r="U43" s="82"/>
      <c r="V43" s="82"/>
      <c r="W43" s="82">
        <f t="shared" si="1"/>
        <v>0</v>
      </c>
      <c r="X43" s="82">
        <f t="shared" si="2"/>
        <v>90450</v>
      </c>
      <c r="Y43" s="82">
        <f t="shared" si="3"/>
        <v>19899</v>
      </c>
      <c r="Z43" s="82">
        <f t="shared" si="4"/>
        <v>110349</v>
      </c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</row>
    <row r="44" spans="1:38" s="7" customFormat="1" ht="15" customHeight="1">
      <c r="A44" s="82"/>
      <c r="B44" s="84" t="s">
        <v>53</v>
      </c>
      <c r="C44" s="82">
        <v>1</v>
      </c>
      <c r="D44" s="82">
        <v>2</v>
      </c>
      <c r="E44" s="82">
        <v>49110</v>
      </c>
      <c r="F44" s="82"/>
      <c r="G44" s="82">
        <v>24555</v>
      </c>
      <c r="H44" s="82"/>
      <c r="I44" s="82"/>
      <c r="J44" s="82"/>
      <c r="K44" s="82"/>
      <c r="L44" s="82"/>
      <c r="M44" s="82"/>
      <c r="N44" s="82"/>
      <c r="O44" s="82">
        <v>8250</v>
      </c>
      <c r="P44" s="82">
        <v>1053</v>
      </c>
      <c r="Q44" s="82">
        <f t="shared" si="0"/>
        <v>82968</v>
      </c>
      <c r="R44" s="83"/>
      <c r="S44" s="82">
        <v>3066</v>
      </c>
      <c r="T44" s="82"/>
      <c r="U44" s="82">
        <v>3066</v>
      </c>
      <c r="V44" s="82"/>
      <c r="W44" s="82">
        <f t="shared" si="1"/>
        <v>6132</v>
      </c>
      <c r="X44" s="82">
        <f t="shared" si="2"/>
        <v>89100</v>
      </c>
      <c r="Y44" s="82">
        <f t="shared" si="3"/>
        <v>19602</v>
      </c>
      <c r="Z44" s="82">
        <f t="shared" si="4"/>
        <v>108702</v>
      </c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</row>
    <row r="45" spans="1:38" s="7" customFormat="1" ht="15" customHeight="1">
      <c r="A45" s="82"/>
      <c r="B45" s="84" t="s">
        <v>53</v>
      </c>
      <c r="C45" s="82">
        <v>1</v>
      </c>
      <c r="D45" s="82">
        <v>2</v>
      </c>
      <c r="E45" s="82">
        <v>49110</v>
      </c>
      <c r="F45" s="82"/>
      <c r="G45" s="82">
        <v>20260</v>
      </c>
      <c r="H45" s="82"/>
      <c r="I45" s="82"/>
      <c r="J45" s="82"/>
      <c r="K45" s="82"/>
      <c r="L45" s="82"/>
      <c r="M45" s="82"/>
      <c r="N45" s="82"/>
      <c r="O45" s="82">
        <v>7975</v>
      </c>
      <c r="P45" s="82">
        <v>894</v>
      </c>
      <c r="Q45" s="82">
        <f t="shared" si="0"/>
        <v>78239</v>
      </c>
      <c r="R45" s="83"/>
      <c r="S45" s="82">
        <v>3066</v>
      </c>
      <c r="T45" s="82"/>
      <c r="U45" s="82">
        <v>3066</v>
      </c>
      <c r="V45" s="82"/>
      <c r="W45" s="82">
        <f t="shared" si="1"/>
        <v>6132</v>
      </c>
      <c r="X45" s="82">
        <f t="shared" si="2"/>
        <v>84371</v>
      </c>
      <c r="Y45" s="82">
        <f t="shared" si="3"/>
        <v>18561.62</v>
      </c>
      <c r="Z45" s="82">
        <f t="shared" si="4"/>
        <v>102932.62</v>
      </c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</row>
    <row r="46" spans="1:38" s="7" customFormat="1" ht="15" customHeight="1">
      <c r="A46" s="82"/>
      <c r="B46" s="84" t="s">
        <v>53</v>
      </c>
      <c r="C46" s="82">
        <v>1</v>
      </c>
      <c r="D46" s="82">
        <v>2</v>
      </c>
      <c r="E46" s="82">
        <v>48380</v>
      </c>
      <c r="F46" s="82"/>
      <c r="G46" s="82">
        <v>13988</v>
      </c>
      <c r="H46" s="82"/>
      <c r="I46" s="82"/>
      <c r="J46" s="82"/>
      <c r="K46" s="82"/>
      <c r="L46" s="82"/>
      <c r="M46" s="82"/>
      <c r="N46" s="82"/>
      <c r="O46" s="82">
        <v>7150</v>
      </c>
      <c r="P46" s="82">
        <v>840</v>
      </c>
      <c r="Q46" s="82">
        <f t="shared" si="0"/>
        <v>70358</v>
      </c>
      <c r="R46" s="83"/>
      <c r="S46" s="82">
        <v>2628</v>
      </c>
      <c r="T46" s="82"/>
      <c r="U46" s="82">
        <v>2628</v>
      </c>
      <c r="V46" s="82"/>
      <c r="W46" s="82">
        <f t="shared" si="1"/>
        <v>5256</v>
      </c>
      <c r="X46" s="82">
        <f t="shared" si="2"/>
        <v>75614</v>
      </c>
      <c r="Y46" s="82">
        <f t="shared" si="3"/>
        <v>16635.08</v>
      </c>
      <c r="Z46" s="82">
        <f t="shared" si="4"/>
        <v>92249.08</v>
      </c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</row>
    <row r="47" spans="1:38" s="7" customFormat="1" ht="45" customHeight="1">
      <c r="A47" s="85" t="s">
        <v>62</v>
      </c>
      <c r="B47" s="87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>
        <f t="shared" si="0"/>
        <v>0</v>
      </c>
      <c r="R47" s="83"/>
      <c r="S47" s="82"/>
      <c r="T47" s="82"/>
      <c r="U47" s="82"/>
      <c r="V47" s="82"/>
      <c r="W47" s="82">
        <f t="shared" si="1"/>
        <v>0</v>
      </c>
      <c r="X47" s="82">
        <f t="shared" si="2"/>
        <v>0</v>
      </c>
      <c r="Y47" s="82">
        <f t="shared" si="3"/>
        <v>0</v>
      </c>
      <c r="Z47" s="82">
        <f t="shared" si="4"/>
        <v>0</v>
      </c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</row>
    <row r="48" spans="1:38" s="7" customFormat="1" ht="15" customHeight="1">
      <c r="A48" s="82"/>
      <c r="B48" s="84" t="s">
        <v>51</v>
      </c>
      <c r="C48" s="82">
        <v>1</v>
      </c>
      <c r="D48" s="82">
        <v>1</v>
      </c>
      <c r="E48" s="82">
        <v>61337</v>
      </c>
      <c r="F48" s="82"/>
      <c r="G48" s="82">
        <v>28644</v>
      </c>
      <c r="H48" s="82"/>
      <c r="I48" s="82"/>
      <c r="J48" s="82"/>
      <c r="K48" s="82"/>
      <c r="L48" s="82"/>
      <c r="M48" s="82"/>
      <c r="N48" s="82"/>
      <c r="O48" s="82">
        <v>10575</v>
      </c>
      <c r="P48" s="82">
        <v>995</v>
      </c>
      <c r="Q48" s="82">
        <f t="shared" si="0"/>
        <v>101551</v>
      </c>
      <c r="R48" s="83"/>
      <c r="S48" s="82">
        <v>2962</v>
      </c>
      <c r="T48" s="82"/>
      <c r="U48" s="82">
        <v>2962</v>
      </c>
      <c r="V48" s="82"/>
      <c r="W48" s="82">
        <f t="shared" si="1"/>
        <v>5924</v>
      </c>
      <c r="X48" s="82">
        <f t="shared" si="2"/>
        <v>107475</v>
      </c>
      <c r="Y48" s="82">
        <f t="shared" si="3"/>
        <v>23644.5</v>
      </c>
      <c r="Z48" s="82">
        <f t="shared" si="4"/>
        <v>131119.5</v>
      </c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</row>
    <row r="49" spans="1:38" s="7" customFormat="1" ht="15" customHeight="1">
      <c r="A49" s="82"/>
      <c r="B49" s="84" t="s">
        <v>53</v>
      </c>
      <c r="C49" s="82">
        <v>1</v>
      </c>
      <c r="D49" s="82">
        <v>2</v>
      </c>
      <c r="E49" s="82">
        <v>49110</v>
      </c>
      <c r="F49" s="82"/>
      <c r="G49" s="82">
        <v>19000</v>
      </c>
      <c r="H49" s="82"/>
      <c r="I49" s="82"/>
      <c r="J49" s="82"/>
      <c r="K49" s="82"/>
      <c r="L49" s="82"/>
      <c r="M49" s="82"/>
      <c r="N49" s="82"/>
      <c r="O49" s="82">
        <v>7645</v>
      </c>
      <c r="P49" s="82">
        <v>999</v>
      </c>
      <c r="Q49" s="82">
        <f t="shared" si="0"/>
        <v>76754</v>
      </c>
      <c r="R49" s="83"/>
      <c r="S49" s="82">
        <v>3066</v>
      </c>
      <c r="T49" s="82"/>
      <c r="U49" s="82">
        <v>3066</v>
      </c>
      <c r="V49" s="82"/>
      <c r="W49" s="82">
        <f t="shared" si="1"/>
        <v>6132</v>
      </c>
      <c r="X49" s="82">
        <f t="shared" si="2"/>
        <v>82886</v>
      </c>
      <c r="Y49" s="82">
        <f t="shared" si="3"/>
        <v>18234.92</v>
      </c>
      <c r="Z49" s="82">
        <f t="shared" si="4"/>
        <v>101120.92</v>
      </c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</row>
    <row r="50" spans="1:38" s="7" customFormat="1" ht="15" customHeight="1">
      <c r="A50" s="82"/>
      <c r="B50" s="84" t="s">
        <v>53</v>
      </c>
      <c r="C50" s="82">
        <v>1</v>
      </c>
      <c r="D50" s="82">
        <v>2</v>
      </c>
      <c r="E50" s="82">
        <v>47893</v>
      </c>
      <c r="F50" s="82"/>
      <c r="G50" s="82">
        <v>11378</v>
      </c>
      <c r="H50" s="82"/>
      <c r="I50" s="82"/>
      <c r="J50" s="82"/>
      <c r="K50" s="82"/>
      <c r="L50" s="82"/>
      <c r="M50" s="82"/>
      <c r="N50" s="82"/>
      <c r="O50" s="82">
        <v>6820</v>
      </c>
      <c r="P50" s="82">
        <v>717</v>
      </c>
      <c r="Q50" s="82">
        <f t="shared" si="0"/>
        <v>66808</v>
      </c>
      <c r="R50" s="83"/>
      <c r="S50" s="82">
        <v>2336</v>
      </c>
      <c r="T50" s="82"/>
      <c r="U50" s="82">
        <v>2336</v>
      </c>
      <c r="V50" s="82"/>
      <c r="W50" s="82">
        <f t="shared" si="1"/>
        <v>4672</v>
      </c>
      <c r="X50" s="82">
        <f t="shared" si="2"/>
        <v>71480</v>
      </c>
      <c r="Y50" s="82">
        <f t="shared" si="3"/>
        <v>15725.6</v>
      </c>
      <c r="Z50" s="82">
        <f t="shared" si="4"/>
        <v>87205.6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</row>
    <row r="51" spans="1:38" s="7" customFormat="1" ht="15" customHeight="1">
      <c r="A51" s="82"/>
      <c r="B51" s="84" t="s">
        <v>53</v>
      </c>
      <c r="C51" s="82">
        <v>2</v>
      </c>
      <c r="D51" s="82">
        <v>2</v>
      </c>
      <c r="E51" s="82">
        <v>44000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>
        <f t="shared" si="0"/>
        <v>44000</v>
      </c>
      <c r="R51" s="83"/>
      <c r="S51" s="82"/>
      <c r="T51" s="82"/>
      <c r="U51" s="82"/>
      <c r="V51" s="82"/>
      <c r="W51" s="82">
        <f t="shared" si="1"/>
        <v>0</v>
      </c>
      <c r="X51" s="82">
        <f t="shared" si="2"/>
        <v>44000</v>
      </c>
      <c r="Y51" s="82">
        <f t="shared" si="3"/>
        <v>9680</v>
      </c>
      <c r="Z51" s="82">
        <f t="shared" si="4"/>
        <v>53680</v>
      </c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7" customFormat="1" ht="15" customHeight="1">
      <c r="A52" s="82"/>
      <c r="B52" s="84" t="s">
        <v>61</v>
      </c>
      <c r="C52" s="82">
        <v>2</v>
      </c>
      <c r="D52" s="82">
        <v>4</v>
      </c>
      <c r="E52" s="82">
        <v>40024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>
        <f t="shared" si="0"/>
        <v>40024</v>
      </c>
      <c r="R52" s="83"/>
      <c r="S52" s="82"/>
      <c r="T52" s="82"/>
      <c r="U52" s="82"/>
      <c r="V52" s="82"/>
      <c r="W52" s="82">
        <f t="shared" si="1"/>
        <v>0</v>
      </c>
      <c r="X52" s="82">
        <f t="shared" si="2"/>
        <v>40024</v>
      </c>
      <c r="Y52" s="82">
        <f t="shared" si="3"/>
        <v>8805.28</v>
      </c>
      <c r="Z52" s="82">
        <f t="shared" si="4"/>
        <v>48829.28</v>
      </c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s="7" customFormat="1" ht="15" customHeight="1">
      <c r="A53" s="85" t="s">
        <v>63</v>
      </c>
      <c r="B53" s="8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>
        <f t="shared" si="0"/>
        <v>0</v>
      </c>
      <c r="R53" s="83"/>
      <c r="S53" s="82"/>
      <c r="T53" s="82"/>
      <c r="U53" s="82"/>
      <c r="V53" s="82"/>
      <c r="W53" s="82">
        <f t="shared" si="1"/>
        <v>0</v>
      </c>
      <c r="X53" s="82">
        <f t="shared" si="2"/>
        <v>0</v>
      </c>
      <c r="Y53" s="82">
        <f t="shared" si="3"/>
        <v>0</v>
      </c>
      <c r="Z53" s="82">
        <f t="shared" si="4"/>
        <v>0</v>
      </c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</row>
    <row r="54" spans="1:38" s="7" customFormat="1" ht="15" customHeight="1">
      <c r="A54" s="82"/>
      <c r="B54" s="84" t="s">
        <v>55</v>
      </c>
      <c r="C54" s="82">
        <v>1</v>
      </c>
      <c r="D54" s="82">
        <v>1</v>
      </c>
      <c r="E54" s="82">
        <v>55380</v>
      </c>
      <c r="F54" s="82"/>
      <c r="G54" s="82">
        <v>27690</v>
      </c>
      <c r="H54" s="82"/>
      <c r="I54" s="82"/>
      <c r="J54" s="82"/>
      <c r="K54" s="82"/>
      <c r="L54" s="82"/>
      <c r="M54" s="82"/>
      <c r="N54" s="82"/>
      <c r="O54" s="82">
        <v>9450</v>
      </c>
      <c r="P54" s="82">
        <v>1197</v>
      </c>
      <c r="Q54" s="82">
        <f t="shared" si="0"/>
        <v>93717</v>
      </c>
      <c r="R54" s="83"/>
      <c r="S54" s="82">
        <v>2988</v>
      </c>
      <c r="T54" s="82"/>
      <c r="U54" s="82">
        <v>2988</v>
      </c>
      <c r="V54" s="82"/>
      <c r="W54" s="82">
        <f t="shared" si="1"/>
        <v>5976</v>
      </c>
      <c r="X54" s="82">
        <f t="shared" si="2"/>
        <v>99693</v>
      </c>
      <c r="Y54" s="82">
        <f t="shared" si="3"/>
        <v>21932.46</v>
      </c>
      <c r="Z54" s="82">
        <f t="shared" si="4"/>
        <v>121625.45999999999</v>
      </c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</row>
    <row r="55" spans="1:38" s="7" customFormat="1" ht="15" customHeight="1">
      <c r="A55" s="82"/>
      <c r="B55" s="84" t="s">
        <v>53</v>
      </c>
      <c r="C55" s="82">
        <v>2</v>
      </c>
      <c r="D55" s="82">
        <v>2</v>
      </c>
      <c r="E55" s="82">
        <v>44000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>
        <f t="shared" si="0"/>
        <v>44000</v>
      </c>
      <c r="R55" s="83"/>
      <c r="S55" s="82"/>
      <c r="T55" s="82"/>
      <c r="U55" s="82"/>
      <c r="V55" s="82"/>
      <c r="W55" s="82">
        <f t="shared" si="1"/>
        <v>0</v>
      </c>
      <c r="X55" s="82">
        <f t="shared" si="2"/>
        <v>44000</v>
      </c>
      <c r="Y55" s="82">
        <f t="shared" si="3"/>
        <v>9680</v>
      </c>
      <c r="Z55" s="82">
        <f t="shared" si="4"/>
        <v>53680</v>
      </c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</row>
    <row r="56" spans="1:38" s="7" customFormat="1" ht="30" customHeight="1">
      <c r="A56" s="85" t="s">
        <v>64</v>
      </c>
      <c r="B56" s="86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>
        <f t="shared" si="0"/>
        <v>0</v>
      </c>
      <c r="R56" s="83"/>
      <c r="S56" s="82"/>
      <c r="T56" s="82"/>
      <c r="U56" s="82"/>
      <c r="V56" s="82"/>
      <c r="W56" s="82">
        <f t="shared" si="1"/>
        <v>0</v>
      </c>
      <c r="X56" s="82">
        <f t="shared" si="2"/>
        <v>0</v>
      </c>
      <c r="Y56" s="82">
        <f t="shared" si="3"/>
        <v>0</v>
      </c>
      <c r="Z56" s="82">
        <f t="shared" si="4"/>
        <v>0</v>
      </c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</row>
    <row r="57" spans="1:38" s="7" customFormat="1" ht="15" customHeight="1">
      <c r="A57" s="82"/>
      <c r="B57" s="84" t="s">
        <v>51</v>
      </c>
      <c r="C57" s="82">
        <v>1</v>
      </c>
      <c r="D57" s="82">
        <v>1</v>
      </c>
      <c r="E57" s="82">
        <v>78124</v>
      </c>
      <c r="F57" s="82"/>
      <c r="G57" s="82">
        <v>39062</v>
      </c>
      <c r="H57" s="82"/>
      <c r="I57" s="82"/>
      <c r="J57" s="82"/>
      <c r="K57" s="82"/>
      <c r="L57" s="82"/>
      <c r="M57" s="82"/>
      <c r="N57" s="82"/>
      <c r="O57" s="82">
        <v>13200</v>
      </c>
      <c r="P57" s="82">
        <v>1774</v>
      </c>
      <c r="Q57" s="82">
        <f t="shared" si="0"/>
        <v>132160</v>
      </c>
      <c r="R57" s="83"/>
      <c r="S57" s="82">
        <v>4634</v>
      </c>
      <c r="T57" s="82"/>
      <c r="U57" s="82">
        <v>4634</v>
      </c>
      <c r="V57" s="82"/>
      <c r="W57" s="82">
        <f t="shared" si="1"/>
        <v>9268</v>
      </c>
      <c r="X57" s="82">
        <f t="shared" si="2"/>
        <v>141428</v>
      </c>
      <c r="Y57" s="82">
        <f t="shared" si="3"/>
        <v>31114.16</v>
      </c>
      <c r="Z57" s="82">
        <f t="shared" si="4"/>
        <v>172542.16</v>
      </c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</row>
    <row r="58" spans="1:38" s="7" customFormat="1" ht="15" customHeight="1">
      <c r="A58" s="82"/>
      <c r="B58" s="84" t="s">
        <v>65</v>
      </c>
      <c r="C58" s="82">
        <v>1</v>
      </c>
      <c r="D58" s="82">
        <v>1</v>
      </c>
      <c r="E58" s="82">
        <v>67142</v>
      </c>
      <c r="F58" s="82"/>
      <c r="G58" s="82">
        <v>33571</v>
      </c>
      <c r="H58" s="82"/>
      <c r="I58" s="82"/>
      <c r="J58" s="82"/>
      <c r="K58" s="82"/>
      <c r="L58" s="82"/>
      <c r="M58" s="82"/>
      <c r="N58" s="82"/>
      <c r="O58" s="82">
        <v>11400</v>
      </c>
      <c r="P58" s="82">
        <v>1441</v>
      </c>
      <c r="Q58" s="82">
        <f t="shared" si="0"/>
        <v>113554</v>
      </c>
      <c r="R58" s="83"/>
      <c r="S58" s="82">
        <v>3805</v>
      </c>
      <c r="T58" s="82"/>
      <c r="U58" s="82">
        <v>3805</v>
      </c>
      <c r="V58" s="82"/>
      <c r="W58" s="82">
        <f t="shared" si="1"/>
        <v>7610</v>
      </c>
      <c r="X58" s="82">
        <f t="shared" si="2"/>
        <v>121164</v>
      </c>
      <c r="Y58" s="82">
        <f t="shared" si="3"/>
        <v>26656.08</v>
      </c>
      <c r="Z58" s="82">
        <f t="shared" si="4"/>
        <v>147820.08000000002</v>
      </c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</row>
    <row r="59" spans="1:38" s="7" customFormat="1" ht="15" customHeight="1">
      <c r="A59" s="82"/>
      <c r="B59" s="84" t="s">
        <v>53</v>
      </c>
      <c r="C59" s="82">
        <v>1</v>
      </c>
      <c r="D59" s="82">
        <v>2</v>
      </c>
      <c r="E59" s="82">
        <v>48380</v>
      </c>
      <c r="F59" s="82"/>
      <c r="G59" s="82">
        <v>11480</v>
      </c>
      <c r="H59" s="82"/>
      <c r="I59" s="82"/>
      <c r="J59" s="82"/>
      <c r="K59" s="82"/>
      <c r="L59" s="82"/>
      <c r="M59" s="82"/>
      <c r="N59" s="82"/>
      <c r="O59" s="82">
        <v>6820</v>
      </c>
      <c r="P59" s="82">
        <v>806</v>
      </c>
      <c r="Q59" s="82">
        <f t="shared" si="0"/>
        <v>67486</v>
      </c>
      <c r="R59" s="83"/>
      <c r="S59" s="82">
        <v>2628</v>
      </c>
      <c r="T59" s="82"/>
      <c r="U59" s="82">
        <v>2628</v>
      </c>
      <c r="V59" s="82"/>
      <c r="W59" s="82">
        <f t="shared" si="1"/>
        <v>5256</v>
      </c>
      <c r="X59" s="82">
        <f t="shared" si="2"/>
        <v>72742</v>
      </c>
      <c r="Y59" s="82">
        <f t="shared" si="3"/>
        <v>16003.24</v>
      </c>
      <c r="Z59" s="82">
        <f t="shared" si="4"/>
        <v>88745.24</v>
      </c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1:38" s="7" customFormat="1" ht="15" customHeight="1">
      <c r="A60" s="82"/>
      <c r="B60" s="84" t="s">
        <v>53</v>
      </c>
      <c r="C60" s="82">
        <v>1</v>
      </c>
      <c r="D60" s="82">
        <v>2</v>
      </c>
      <c r="E60" s="82">
        <v>49110</v>
      </c>
      <c r="F60" s="82"/>
      <c r="G60" s="82">
        <v>5893</v>
      </c>
      <c r="H60" s="82"/>
      <c r="I60" s="82"/>
      <c r="J60" s="82"/>
      <c r="K60" s="82"/>
      <c r="L60" s="82"/>
      <c r="M60" s="82"/>
      <c r="N60" s="82"/>
      <c r="O60" s="82">
        <v>6160</v>
      </c>
      <c r="P60" s="82">
        <v>905</v>
      </c>
      <c r="Q60" s="82">
        <f t="shared" si="0"/>
        <v>62068</v>
      </c>
      <c r="R60" s="83"/>
      <c r="S60" s="82">
        <v>3066</v>
      </c>
      <c r="T60" s="82"/>
      <c r="U60" s="82">
        <v>3066</v>
      </c>
      <c r="V60" s="82"/>
      <c r="W60" s="82">
        <f t="shared" si="1"/>
        <v>6132</v>
      </c>
      <c r="X60" s="82">
        <f t="shared" si="2"/>
        <v>68200</v>
      </c>
      <c r="Y60" s="82">
        <f t="shared" si="3"/>
        <v>15004</v>
      </c>
      <c r="Z60" s="82">
        <f t="shared" si="4"/>
        <v>83204</v>
      </c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1:38" s="7" customFormat="1" ht="15" customHeight="1">
      <c r="A61" s="82"/>
      <c r="B61" s="84" t="s">
        <v>53</v>
      </c>
      <c r="C61" s="82">
        <v>1</v>
      </c>
      <c r="D61" s="82">
        <v>2</v>
      </c>
      <c r="E61" s="82">
        <v>49110</v>
      </c>
      <c r="F61" s="82"/>
      <c r="G61" s="82">
        <v>21793</v>
      </c>
      <c r="H61" s="82"/>
      <c r="I61" s="82"/>
      <c r="J61" s="82"/>
      <c r="K61" s="82"/>
      <c r="L61" s="82"/>
      <c r="M61" s="82"/>
      <c r="N61" s="82"/>
      <c r="O61" s="82">
        <v>7975</v>
      </c>
      <c r="P61" s="82">
        <v>1010</v>
      </c>
      <c r="Q61" s="82">
        <f t="shared" si="0"/>
        <v>79888</v>
      </c>
      <c r="R61" s="83"/>
      <c r="S61" s="82">
        <v>3066</v>
      </c>
      <c r="T61" s="82"/>
      <c r="U61" s="82">
        <v>3066</v>
      </c>
      <c r="V61" s="82"/>
      <c r="W61" s="82">
        <f t="shared" si="1"/>
        <v>6132</v>
      </c>
      <c r="X61" s="82">
        <f t="shared" si="2"/>
        <v>86020</v>
      </c>
      <c r="Y61" s="82">
        <f t="shared" si="3"/>
        <v>18924.4</v>
      </c>
      <c r="Z61" s="82">
        <f t="shared" si="4"/>
        <v>104944.4</v>
      </c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</row>
    <row r="62" spans="1:38" s="7" customFormat="1" ht="15" customHeight="1">
      <c r="A62" s="82"/>
      <c r="B62" s="84" t="s">
        <v>53</v>
      </c>
      <c r="C62" s="82">
        <v>1</v>
      </c>
      <c r="D62" s="82">
        <v>2</v>
      </c>
      <c r="E62" s="82">
        <v>49110</v>
      </c>
      <c r="F62" s="82"/>
      <c r="G62" s="82">
        <v>17526</v>
      </c>
      <c r="H62" s="82"/>
      <c r="I62" s="82"/>
      <c r="J62" s="82"/>
      <c r="K62" s="82"/>
      <c r="L62" s="82"/>
      <c r="M62" s="82"/>
      <c r="N62" s="82"/>
      <c r="O62" s="82">
        <v>7480</v>
      </c>
      <c r="P62" s="82">
        <v>987</v>
      </c>
      <c r="Q62" s="82">
        <f t="shared" si="0"/>
        <v>75103</v>
      </c>
      <c r="R62" s="83"/>
      <c r="S62" s="82">
        <v>3066</v>
      </c>
      <c r="T62" s="82"/>
      <c r="U62" s="82">
        <v>3066</v>
      </c>
      <c r="V62" s="82"/>
      <c r="W62" s="82">
        <f t="shared" si="1"/>
        <v>6132</v>
      </c>
      <c r="X62" s="82">
        <f t="shared" si="2"/>
        <v>81235</v>
      </c>
      <c r="Y62" s="82">
        <f t="shared" si="3"/>
        <v>17871.7</v>
      </c>
      <c r="Z62" s="82">
        <f t="shared" si="4"/>
        <v>99106.7</v>
      </c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</row>
    <row r="63" spans="1:38" s="7" customFormat="1" ht="15" customHeight="1">
      <c r="A63" s="82"/>
      <c r="B63" s="84" t="s">
        <v>53</v>
      </c>
      <c r="C63" s="82">
        <v>1</v>
      </c>
      <c r="D63" s="82">
        <v>2</v>
      </c>
      <c r="E63" s="82">
        <v>49110</v>
      </c>
      <c r="F63" s="82"/>
      <c r="G63" s="82">
        <v>20473</v>
      </c>
      <c r="H63" s="82"/>
      <c r="I63" s="82"/>
      <c r="J63" s="82"/>
      <c r="K63" s="82"/>
      <c r="L63" s="82"/>
      <c r="M63" s="82"/>
      <c r="N63" s="82"/>
      <c r="O63" s="82">
        <v>7810</v>
      </c>
      <c r="P63" s="82">
        <v>1010</v>
      </c>
      <c r="Q63" s="82">
        <f t="shared" si="0"/>
        <v>78403</v>
      </c>
      <c r="R63" s="83"/>
      <c r="S63" s="82">
        <v>3066</v>
      </c>
      <c r="T63" s="82"/>
      <c r="U63" s="82">
        <v>3066</v>
      </c>
      <c r="V63" s="82"/>
      <c r="W63" s="82">
        <f t="shared" si="1"/>
        <v>6132</v>
      </c>
      <c r="X63" s="82">
        <f t="shared" si="2"/>
        <v>84535</v>
      </c>
      <c r="Y63" s="82">
        <f t="shared" si="3"/>
        <v>18597.7</v>
      </c>
      <c r="Z63" s="82">
        <f t="shared" si="4"/>
        <v>103132.7</v>
      </c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s="7" customFormat="1" ht="15" customHeight="1">
      <c r="A64" s="82"/>
      <c r="B64" s="84" t="s">
        <v>53</v>
      </c>
      <c r="C64" s="82">
        <v>1</v>
      </c>
      <c r="D64" s="82">
        <v>2</v>
      </c>
      <c r="E64" s="82">
        <v>49110</v>
      </c>
      <c r="F64" s="82"/>
      <c r="G64" s="82">
        <v>24555</v>
      </c>
      <c r="H64" s="82"/>
      <c r="I64" s="82"/>
      <c r="J64" s="82"/>
      <c r="K64" s="82"/>
      <c r="L64" s="82"/>
      <c r="M64" s="82"/>
      <c r="N64" s="82"/>
      <c r="O64" s="82">
        <v>8250</v>
      </c>
      <c r="P64" s="82">
        <v>1053</v>
      </c>
      <c r="Q64" s="82">
        <f t="shared" si="0"/>
        <v>82968</v>
      </c>
      <c r="R64" s="83"/>
      <c r="S64" s="82">
        <v>3066</v>
      </c>
      <c r="T64" s="82"/>
      <c r="U64" s="82">
        <v>3066</v>
      </c>
      <c r="V64" s="82"/>
      <c r="W64" s="82">
        <f t="shared" si="1"/>
        <v>6132</v>
      </c>
      <c r="X64" s="82">
        <f t="shared" si="2"/>
        <v>89100</v>
      </c>
      <c r="Y64" s="82">
        <f t="shared" si="3"/>
        <v>19602</v>
      </c>
      <c r="Z64" s="82">
        <f t="shared" si="4"/>
        <v>108702</v>
      </c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</row>
    <row r="65" spans="1:38" s="7" customFormat="1" ht="15" customHeight="1">
      <c r="A65" s="82"/>
      <c r="B65" s="84" t="s">
        <v>53</v>
      </c>
      <c r="C65" s="82">
        <v>1</v>
      </c>
      <c r="D65" s="82">
        <v>2</v>
      </c>
      <c r="E65" s="82">
        <v>46677</v>
      </c>
      <c r="F65" s="82"/>
      <c r="G65" s="82">
        <v>16081</v>
      </c>
      <c r="H65" s="82"/>
      <c r="I65" s="82"/>
      <c r="J65" s="82"/>
      <c r="K65" s="82"/>
      <c r="L65" s="82"/>
      <c r="M65" s="82"/>
      <c r="N65" s="82"/>
      <c r="O65" s="82">
        <v>7480</v>
      </c>
      <c r="P65" s="82">
        <v>427</v>
      </c>
      <c r="Q65" s="82">
        <f t="shared" si="0"/>
        <v>70665</v>
      </c>
      <c r="R65" s="83"/>
      <c r="S65" s="82">
        <v>1071</v>
      </c>
      <c r="T65" s="82"/>
      <c r="U65" s="82">
        <v>1606</v>
      </c>
      <c r="V65" s="82"/>
      <c r="W65" s="82">
        <f t="shared" si="1"/>
        <v>2677</v>
      </c>
      <c r="X65" s="82">
        <f t="shared" si="2"/>
        <v>73342</v>
      </c>
      <c r="Y65" s="82">
        <f t="shared" si="3"/>
        <v>16135.24</v>
      </c>
      <c r="Z65" s="82">
        <f t="shared" si="4"/>
        <v>89477.24</v>
      </c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</row>
    <row r="66" spans="1:38" s="7" customFormat="1" ht="15" customHeight="1">
      <c r="A66" s="82"/>
      <c r="B66" s="84" t="s">
        <v>53</v>
      </c>
      <c r="C66" s="82">
        <v>1</v>
      </c>
      <c r="D66" s="82">
        <v>2</v>
      </c>
      <c r="E66" s="82">
        <v>46677</v>
      </c>
      <c r="F66" s="82"/>
      <c r="G66" s="82">
        <v>12201</v>
      </c>
      <c r="H66" s="82"/>
      <c r="I66" s="82"/>
      <c r="J66" s="82"/>
      <c r="K66" s="82"/>
      <c r="L66" s="82"/>
      <c r="M66" s="82"/>
      <c r="N66" s="82"/>
      <c r="O66" s="82">
        <v>6985</v>
      </c>
      <c r="P66" s="82">
        <v>435</v>
      </c>
      <c r="Q66" s="82">
        <f t="shared" si="0"/>
        <v>66298</v>
      </c>
      <c r="R66" s="83"/>
      <c r="S66" s="82">
        <v>1071</v>
      </c>
      <c r="T66" s="82"/>
      <c r="U66" s="82">
        <v>1606</v>
      </c>
      <c r="V66" s="82"/>
      <c r="W66" s="82">
        <f t="shared" si="1"/>
        <v>2677</v>
      </c>
      <c r="X66" s="82">
        <f t="shared" si="2"/>
        <v>68975</v>
      </c>
      <c r="Y66" s="82">
        <f t="shared" si="3"/>
        <v>15174.5</v>
      </c>
      <c r="Z66" s="82">
        <f t="shared" si="4"/>
        <v>84149.5</v>
      </c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</row>
    <row r="67" spans="1:38" s="7" customFormat="1" ht="15" customHeight="1">
      <c r="A67" s="82"/>
      <c r="B67" s="84" t="s">
        <v>53</v>
      </c>
      <c r="C67" s="82">
        <v>1</v>
      </c>
      <c r="D67" s="82">
        <v>2</v>
      </c>
      <c r="E67" s="82">
        <v>49110</v>
      </c>
      <c r="F67" s="82"/>
      <c r="G67" s="82">
        <v>23380</v>
      </c>
      <c r="H67" s="82"/>
      <c r="I67" s="82"/>
      <c r="J67" s="82"/>
      <c r="K67" s="82"/>
      <c r="L67" s="82"/>
      <c r="M67" s="82"/>
      <c r="N67" s="82"/>
      <c r="O67" s="82">
        <v>8250</v>
      </c>
      <c r="P67" s="82">
        <v>963</v>
      </c>
      <c r="Q67" s="82">
        <f t="shared" si="0"/>
        <v>81703</v>
      </c>
      <c r="R67" s="83"/>
      <c r="S67" s="82">
        <v>3066</v>
      </c>
      <c r="T67" s="82"/>
      <c r="U67" s="82">
        <v>3066</v>
      </c>
      <c r="V67" s="82"/>
      <c r="W67" s="82">
        <f t="shared" si="1"/>
        <v>6132</v>
      </c>
      <c r="X67" s="82">
        <f t="shared" si="2"/>
        <v>87835</v>
      </c>
      <c r="Y67" s="82">
        <f t="shared" si="3"/>
        <v>19323.7</v>
      </c>
      <c r="Z67" s="82">
        <f t="shared" si="4"/>
        <v>107158.7</v>
      </c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</row>
    <row r="68" spans="1:38" s="7" customFormat="1" ht="15" customHeight="1">
      <c r="A68" s="82"/>
      <c r="B68" s="84" t="s">
        <v>54</v>
      </c>
      <c r="C68" s="82">
        <v>1</v>
      </c>
      <c r="D68" s="82">
        <v>2</v>
      </c>
      <c r="E68" s="82">
        <v>45490</v>
      </c>
      <c r="F68" s="82"/>
      <c r="G68" s="82">
        <v>15012</v>
      </c>
      <c r="H68" s="82"/>
      <c r="I68" s="82"/>
      <c r="J68" s="82"/>
      <c r="K68" s="82"/>
      <c r="L68" s="82"/>
      <c r="M68" s="82"/>
      <c r="N68" s="82"/>
      <c r="O68" s="82">
        <v>6783</v>
      </c>
      <c r="P68" s="82">
        <v>1037</v>
      </c>
      <c r="Q68" s="82">
        <f t="shared" si="0"/>
        <v>68322</v>
      </c>
      <c r="R68" s="83"/>
      <c r="S68" s="82">
        <v>2814</v>
      </c>
      <c r="T68" s="82"/>
      <c r="U68" s="82">
        <v>2814</v>
      </c>
      <c r="V68" s="82"/>
      <c r="W68" s="82">
        <f t="shared" si="1"/>
        <v>5628</v>
      </c>
      <c r="X68" s="82">
        <f t="shared" si="2"/>
        <v>73950</v>
      </c>
      <c r="Y68" s="82">
        <f t="shared" si="3"/>
        <v>16269</v>
      </c>
      <c r="Z68" s="82">
        <f t="shared" si="4"/>
        <v>90219</v>
      </c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</row>
    <row r="69" spans="1:38" s="7" customFormat="1" ht="15" customHeight="1">
      <c r="A69" s="82"/>
      <c r="B69" s="84" t="s">
        <v>61</v>
      </c>
      <c r="C69" s="82">
        <v>1</v>
      </c>
      <c r="D69" s="82">
        <v>4</v>
      </c>
      <c r="E69" s="82">
        <v>43815</v>
      </c>
      <c r="F69" s="82"/>
      <c r="G69" s="82">
        <v>4381</v>
      </c>
      <c r="H69" s="82"/>
      <c r="I69" s="82"/>
      <c r="J69" s="82"/>
      <c r="K69" s="82"/>
      <c r="L69" s="82"/>
      <c r="M69" s="82"/>
      <c r="N69" s="82"/>
      <c r="O69" s="82">
        <v>5503</v>
      </c>
      <c r="P69" s="82">
        <v>1655</v>
      </c>
      <c r="Q69" s="82">
        <f t="shared" si="0"/>
        <v>55354</v>
      </c>
      <c r="R69" s="83"/>
      <c r="S69" s="82">
        <v>2085</v>
      </c>
      <c r="T69" s="82"/>
      <c r="U69" s="82">
        <v>2275</v>
      </c>
      <c r="V69" s="82"/>
      <c r="W69" s="82">
        <f t="shared" si="1"/>
        <v>4360</v>
      </c>
      <c r="X69" s="82">
        <f t="shared" si="2"/>
        <v>59714</v>
      </c>
      <c r="Y69" s="82">
        <f t="shared" si="3"/>
        <v>13137.08</v>
      </c>
      <c r="Z69" s="82">
        <f t="shared" si="4"/>
        <v>72851.08</v>
      </c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</row>
    <row r="70" spans="1:38" s="7" customFormat="1" ht="15" customHeight="1">
      <c r="A70" s="82"/>
      <c r="B70" s="84" t="s">
        <v>66</v>
      </c>
      <c r="C70" s="82">
        <v>1</v>
      </c>
      <c r="D70" s="82">
        <v>4</v>
      </c>
      <c r="E70" s="82">
        <v>37328</v>
      </c>
      <c r="F70" s="82"/>
      <c r="G70" s="82"/>
      <c r="H70" s="82"/>
      <c r="I70" s="82"/>
      <c r="J70" s="82"/>
      <c r="K70" s="82"/>
      <c r="L70" s="82"/>
      <c r="M70" s="82"/>
      <c r="N70" s="82"/>
      <c r="O70" s="82">
        <v>4666</v>
      </c>
      <c r="P70" s="82"/>
      <c r="Q70" s="82">
        <f t="shared" si="0"/>
        <v>41994</v>
      </c>
      <c r="R70" s="83"/>
      <c r="S70" s="82">
        <v>2444</v>
      </c>
      <c r="T70" s="82"/>
      <c r="U70" s="82">
        <v>2346</v>
      </c>
      <c r="V70" s="82"/>
      <c r="W70" s="82">
        <f t="shared" si="1"/>
        <v>4790</v>
      </c>
      <c r="X70" s="82">
        <f t="shared" si="2"/>
        <v>46784</v>
      </c>
      <c r="Y70" s="82">
        <f t="shared" si="3"/>
        <v>10292.48</v>
      </c>
      <c r="Z70" s="82">
        <f t="shared" si="4"/>
        <v>57076.479999999996</v>
      </c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</row>
    <row r="71" spans="1:38" s="7" customFormat="1" ht="15" customHeight="1">
      <c r="A71" s="82"/>
      <c r="B71" s="84" t="s">
        <v>67</v>
      </c>
      <c r="C71" s="82">
        <v>1</v>
      </c>
      <c r="D71" s="82">
        <v>4</v>
      </c>
      <c r="E71" s="82">
        <v>41328</v>
      </c>
      <c r="F71" s="82"/>
      <c r="G71" s="82">
        <v>10310</v>
      </c>
      <c r="H71" s="82"/>
      <c r="I71" s="82"/>
      <c r="J71" s="82"/>
      <c r="K71" s="82"/>
      <c r="L71" s="82"/>
      <c r="M71" s="82"/>
      <c r="N71" s="82"/>
      <c r="O71" s="82">
        <v>5833</v>
      </c>
      <c r="P71" s="82">
        <v>1928</v>
      </c>
      <c r="Q71" s="82">
        <f t="shared" si="0"/>
        <v>59399</v>
      </c>
      <c r="R71" s="83"/>
      <c r="S71" s="82"/>
      <c r="T71" s="82"/>
      <c r="U71" s="82"/>
      <c r="V71" s="82"/>
      <c r="W71" s="82">
        <f t="shared" si="1"/>
        <v>0</v>
      </c>
      <c r="X71" s="82">
        <f t="shared" si="2"/>
        <v>59399</v>
      </c>
      <c r="Y71" s="82">
        <f t="shared" si="3"/>
        <v>13067.78</v>
      </c>
      <c r="Z71" s="82">
        <f t="shared" si="4"/>
        <v>72466.78</v>
      </c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</row>
    <row r="72" spans="1:38" s="7" customFormat="1" ht="15" customHeight="1">
      <c r="A72" s="82"/>
      <c r="B72" s="84" t="s">
        <v>68</v>
      </c>
      <c r="C72" s="82">
        <v>2</v>
      </c>
      <c r="D72" s="82">
        <v>4</v>
      </c>
      <c r="E72" s="82">
        <v>36320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>
        <f t="shared" si="0"/>
        <v>36320</v>
      </c>
      <c r="R72" s="83"/>
      <c r="S72" s="82"/>
      <c r="T72" s="82"/>
      <c r="U72" s="82"/>
      <c r="V72" s="82"/>
      <c r="W72" s="82">
        <f t="shared" si="1"/>
        <v>0</v>
      </c>
      <c r="X72" s="82">
        <f t="shared" si="2"/>
        <v>36320</v>
      </c>
      <c r="Y72" s="82">
        <f t="shared" si="3"/>
        <v>7990.4</v>
      </c>
      <c r="Z72" s="82">
        <f t="shared" si="4"/>
        <v>44310.4</v>
      </c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</row>
    <row r="73" spans="1:38" s="7" customFormat="1" ht="15" customHeight="1">
      <c r="A73" s="82"/>
      <c r="B73" s="84" t="s">
        <v>68</v>
      </c>
      <c r="C73" s="82">
        <v>2</v>
      </c>
      <c r="D73" s="82">
        <v>4</v>
      </c>
      <c r="E73" s="82">
        <v>36320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>
        <f t="shared" si="0"/>
        <v>36320</v>
      </c>
      <c r="R73" s="83"/>
      <c r="S73" s="82"/>
      <c r="T73" s="82"/>
      <c r="U73" s="82"/>
      <c r="V73" s="82"/>
      <c r="W73" s="82">
        <f t="shared" si="1"/>
        <v>0</v>
      </c>
      <c r="X73" s="82">
        <f t="shared" si="2"/>
        <v>36320</v>
      </c>
      <c r="Y73" s="82">
        <f t="shared" si="3"/>
        <v>7990.4</v>
      </c>
      <c r="Z73" s="82">
        <f t="shared" si="4"/>
        <v>44310.4</v>
      </c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</row>
    <row r="74" spans="1:38" s="7" customFormat="1" ht="15" customHeight="1">
      <c r="A74" s="82"/>
      <c r="B74" s="84" t="s">
        <v>68</v>
      </c>
      <c r="C74" s="82">
        <v>2</v>
      </c>
      <c r="D74" s="82">
        <v>4</v>
      </c>
      <c r="E74" s="82">
        <v>36320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>
        <f t="shared" si="0"/>
        <v>36320</v>
      </c>
      <c r="R74" s="83"/>
      <c r="S74" s="82"/>
      <c r="T74" s="82"/>
      <c r="U74" s="82"/>
      <c r="V74" s="82"/>
      <c r="W74" s="82">
        <f t="shared" si="1"/>
        <v>0</v>
      </c>
      <c r="X74" s="82">
        <f t="shared" si="2"/>
        <v>36320</v>
      </c>
      <c r="Y74" s="82">
        <f t="shared" si="3"/>
        <v>7990.4</v>
      </c>
      <c r="Z74" s="82">
        <f t="shared" si="4"/>
        <v>44310.4</v>
      </c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</row>
    <row r="75" spans="1:38" s="7" customFormat="1" ht="15" customHeight="1">
      <c r="A75" s="82"/>
      <c r="B75" s="84" t="s">
        <v>68</v>
      </c>
      <c r="C75" s="82">
        <v>2</v>
      </c>
      <c r="D75" s="82">
        <v>4</v>
      </c>
      <c r="E75" s="82">
        <v>36320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>
        <f t="shared" si="0"/>
        <v>36320</v>
      </c>
      <c r="R75" s="83"/>
      <c r="S75" s="82"/>
      <c r="T75" s="82"/>
      <c r="U75" s="82"/>
      <c r="V75" s="82"/>
      <c r="W75" s="82">
        <f t="shared" si="1"/>
        <v>0</v>
      </c>
      <c r="X75" s="82">
        <f t="shared" si="2"/>
        <v>36320</v>
      </c>
      <c r="Y75" s="82">
        <f t="shared" si="3"/>
        <v>7990.4</v>
      </c>
      <c r="Z75" s="82">
        <f t="shared" si="4"/>
        <v>44310.4</v>
      </c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</row>
    <row r="76" spans="1:38" s="7" customFormat="1" ht="15" customHeight="1">
      <c r="A76" s="82"/>
      <c r="B76" s="84" t="s">
        <v>68</v>
      </c>
      <c r="C76" s="82">
        <v>2</v>
      </c>
      <c r="D76" s="82">
        <v>4</v>
      </c>
      <c r="E76" s="82">
        <v>36320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>
        <f t="shared" si="0"/>
        <v>36320</v>
      </c>
      <c r="R76" s="83"/>
      <c r="S76" s="82"/>
      <c r="T76" s="82"/>
      <c r="U76" s="82"/>
      <c r="V76" s="82"/>
      <c r="W76" s="82">
        <f t="shared" si="1"/>
        <v>0</v>
      </c>
      <c r="X76" s="82">
        <f t="shared" si="2"/>
        <v>36320</v>
      </c>
      <c r="Y76" s="82">
        <f t="shared" si="3"/>
        <v>7990.4</v>
      </c>
      <c r="Z76" s="82">
        <f t="shared" si="4"/>
        <v>44310.4</v>
      </c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</row>
    <row r="77" spans="1:38" s="7" customFormat="1" ht="15" customHeight="1">
      <c r="A77" s="82"/>
      <c r="B77" s="84" t="s">
        <v>68</v>
      </c>
      <c r="C77" s="82">
        <v>2</v>
      </c>
      <c r="D77" s="82">
        <v>4</v>
      </c>
      <c r="E77" s="82">
        <v>36320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>
        <f aca="true" t="shared" si="5" ref="Q77:Q140">E77+G77+I77+O77+P77</f>
        <v>36320</v>
      </c>
      <c r="R77" s="83"/>
      <c r="S77" s="82"/>
      <c r="T77" s="82"/>
      <c r="U77" s="82"/>
      <c r="V77" s="82"/>
      <c r="W77" s="82">
        <f aca="true" t="shared" si="6" ref="W77:W140">S77+U77</f>
        <v>0</v>
      </c>
      <c r="X77" s="82">
        <f aca="true" t="shared" si="7" ref="X77:X140">Q77+W77</f>
        <v>36320</v>
      </c>
      <c r="Y77" s="82">
        <f aca="true" t="shared" si="8" ref="Y77:Y140">X77*22/100</f>
        <v>7990.4</v>
      </c>
      <c r="Z77" s="82">
        <f aca="true" t="shared" si="9" ref="Z77:Z140">X77+Y77</f>
        <v>44310.4</v>
      </c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</row>
    <row r="78" spans="1:38" s="7" customFormat="1" ht="15" customHeight="1">
      <c r="A78" s="82"/>
      <c r="B78" s="84" t="s">
        <v>69</v>
      </c>
      <c r="C78" s="82">
        <v>1</v>
      </c>
      <c r="D78" s="82">
        <v>4</v>
      </c>
      <c r="E78" s="82">
        <v>42028</v>
      </c>
      <c r="F78" s="82"/>
      <c r="G78" s="82">
        <v>16811</v>
      </c>
      <c r="H78" s="82"/>
      <c r="I78" s="82"/>
      <c r="J78" s="82"/>
      <c r="K78" s="82"/>
      <c r="L78" s="82"/>
      <c r="M78" s="82"/>
      <c r="N78" s="82"/>
      <c r="O78" s="82">
        <v>6003</v>
      </c>
      <c r="P78" s="82">
        <v>1885</v>
      </c>
      <c r="Q78" s="82">
        <f t="shared" si="5"/>
        <v>66727</v>
      </c>
      <c r="R78" s="83"/>
      <c r="S78" s="82">
        <v>5407</v>
      </c>
      <c r="T78" s="82"/>
      <c r="U78" s="82">
        <v>4634</v>
      </c>
      <c r="V78" s="82"/>
      <c r="W78" s="82">
        <f t="shared" si="6"/>
        <v>10041</v>
      </c>
      <c r="X78" s="82">
        <f t="shared" si="7"/>
        <v>76768</v>
      </c>
      <c r="Y78" s="82">
        <f t="shared" si="8"/>
        <v>16888.96</v>
      </c>
      <c r="Z78" s="82">
        <f t="shared" si="9"/>
        <v>93656.95999999999</v>
      </c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</row>
    <row r="79" spans="1:38" s="7" customFormat="1" ht="39" customHeight="1">
      <c r="A79" s="85" t="s">
        <v>70</v>
      </c>
      <c r="B79" s="86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>
        <f t="shared" si="5"/>
        <v>0</v>
      </c>
      <c r="R79" s="83"/>
      <c r="S79" s="82"/>
      <c r="T79" s="82"/>
      <c r="U79" s="82"/>
      <c r="V79" s="82"/>
      <c r="W79" s="82">
        <f t="shared" si="6"/>
        <v>0</v>
      </c>
      <c r="X79" s="82">
        <f t="shared" si="7"/>
        <v>0</v>
      </c>
      <c r="Y79" s="82">
        <f t="shared" si="8"/>
        <v>0</v>
      </c>
      <c r="Z79" s="82">
        <f t="shared" si="9"/>
        <v>0</v>
      </c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</row>
    <row r="80" spans="1:38" s="7" customFormat="1" ht="15" customHeight="1">
      <c r="A80" s="82"/>
      <c r="B80" s="84" t="s">
        <v>51</v>
      </c>
      <c r="C80" s="82">
        <v>1</v>
      </c>
      <c r="D80" s="82">
        <v>1</v>
      </c>
      <c r="E80" s="82">
        <v>78510</v>
      </c>
      <c r="F80" s="82"/>
      <c r="G80" s="82">
        <v>39255</v>
      </c>
      <c r="H80" s="82"/>
      <c r="I80" s="82">
        <v>7851</v>
      </c>
      <c r="J80" s="82"/>
      <c r="K80" s="82"/>
      <c r="L80" s="82"/>
      <c r="M80" s="82"/>
      <c r="N80" s="82"/>
      <c r="O80" s="82">
        <v>13200</v>
      </c>
      <c r="P80" s="82">
        <v>1932</v>
      </c>
      <c r="Q80" s="82">
        <f t="shared" si="5"/>
        <v>140748</v>
      </c>
      <c r="R80" s="83"/>
      <c r="S80" s="82">
        <v>4866</v>
      </c>
      <c r="T80" s="82"/>
      <c r="U80" s="82">
        <v>4866</v>
      </c>
      <c r="V80" s="82"/>
      <c r="W80" s="82">
        <f t="shared" si="6"/>
        <v>9732</v>
      </c>
      <c r="X80" s="82">
        <f t="shared" si="7"/>
        <v>150480</v>
      </c>
      <c r="Y80" s="82">
        <f t="shared" si="8"/>
        <v>33105.6</v>
      </c>
      <c r="Z80" s="82">
        <f t="shared" si="9"/>
        <v>183585.6</v>
      </c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</row>
    <row r="81" spans="1:38" s="7" customFormat="1" ht="15" customHeight="1">
      <c r="A81" s="82"/>
      <c r="B81" s="84" t="s">
        <v>71</v>
      </c>
      <c r="C81" s="82">
        <v>1</v>
      </c>
      <c r="D81" s="82">
        <v>1</v>
      </c>
      <c r="E81" s="82">
        <v>67142</v>
      </c>
      <c r="F81" s="82"/>
      <c r="G81" s="82">
        <v>32228</v>
      </c>
      <c r="H81" s="82"/>
      <c r="I81" s="82">
        <v>6714</v>
      </c>
      <c r="J81" s="82"/>
      <c r="K81" s="82"/>
      <c r="L81" s="82"/>
      <c r="M81" s="82"/>
      <c r="N81" s="82"/>
      <c r="O81" s="82">
        <v>11248</v>
      </c>
      <c r="P81" s="82">
        <v>1484</v>
      </c>
      <c r="Q81" s="82">
        <f t="shared" si="5"/>
        <v>118816</v>
      </c>
      <c r="R81" s="83"/>
      <c r="S81" s="82">
        <v>3805</v>
      </c>
      <c r="T81" s="82"/>
      <c r="U81" s="82">
        <v>3805</v>
      </c>
      <c r="V81" s="82"/>
      <c r="W81" s="82">
        <f t="shared" si="6"/>
        <v>7610</v>
      </c>
      <c r="X81" s="82">
        <f t="shared" si="7"/>
        <v>126426</v>
      </c>
      <c r="Y81" s="82">
        <f t="shared" si="8"/>
        <v>27813.72</v>
      </c>
      <c r="Z81" s="82">
        <f t="shared" si="9"/>
        <v>154239.72</v>
      </c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</row>
    <row r="82" spans="1:38" s="7" customFormat="1" ht="15" customHeight="1">
      <c r="A82" s="82"/>
      <c r="B82" s="84" t="s">
        <v>53</v>
      </c>
      <c r="C82" s="82">
        <v>1</v>
      </c>
      <c r="D82" s="82">
        <v>2</v>
      </c>
      <c r="E82" s="82">
        <v>49110</v>
      </c>
      <c r="F82" s="82"/>
      <c r="G82" s="82">
        <v>24555</v>
      </c>
      <c r="H82" s="82"/>
      <c r="I82" s="82"/>
      <c r="J82" s="82"/>
      <c r="K82" s="82"/>
      <c r="L82" s="82"/>
      <c r="M82" s="82"/>
      <c r="N82" s="82"/>
      <c r="O82" s="82">
        <v>8250</v>
      </c>
      <c r="P82" s="82">
        <v>1053</v>
      </c>
      <c r="Q82" s="82">
        <f t="shared" si="5"/>
        <v>82968</v>
      </c>
      <c r="R82" s="83"/>
      <c r="S82" s="82">
        <v>3066</v>
      </c>
      <c r="T82" s="82"/>
      <c r="U82" s="82">
        <v>3066</v>
      </c>
      <c r="V82" s="82"/>
      <c r="W82" s="82">
        <f t="shared" si="6"/>
        <v>6132</v>
      </c>
      <c r="X82" s="82">
        <f t="shared" si="7"/>
        <v>89100</v>
      </c>
      <c r="Y82" s="82">
        <f t="shared" si="8"/>
        <v>19602</v>
      </c>
      <c r="Z82" s="82">
        <f t="shared" si="9"/>
        <v>108702</v>
      </c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</row>
    <row r="83" spans="1:38" s="7" customFormat="1" ht="15" customHeight="1">
      <c r="A83" s="82"/>
      <c r="B83" s="84" t="s">
        <v>53</v>
      </c>
      <c r="C83" s="82">
        <v>1</v>
      </c>
      <c r="D83" s="82">
        <v>2</v>
      </c>
      <c r="E83" s="82">
        <v>48623</v>
      </c>
      <c r="F83" s="82"/>
      <c r="G83" s="82">
        <v>24312</v>
      </c>
      <c r="H83" s="82"/>
      <c r="I83" s="82"/>
      <c r="J83" s="82"/>
      <c r="K83" s="82"/>
      <c r="L83" s="82"/>
      <c r="M83" s="82"/>
      <c r="N83" s="82"/>
      <c r="O83" s="82">
        <v>8250</v>
      </c>
      <c r="P83" s="82">
        <v>953</v>
      </c>
      <c r="Q83" s="82">
        <f t="shared" si="5"/>
        <v>82138</v>
      </c>
      <c r="R83" s="83"/>
      <c r="S83" s="82">
        <v>2774</v>
      </c>
      <c r="T83" s="82"/>
      <c r="U83" s="82">
        <v>2774</v>
      </c>
      <c r="V83" s="82"/>
      <c r="W83" s="82">
        <f t="shared" si="6"/>
        <v>5548</v>
      </c>
      <c r="X83" s="82">
        <f t="shared" si="7"/>
        <v>87686</v>
      </c>
      <c r="Y83" s="82">
        <f t="shared" si="8"/>
        <v>19290.92</v>
      </c>
      <c r="Z83" s="82">
        <f t="shared" si="9"/>
        <v>106976.92</v>
      </c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</row>
    <row r="84" spans="1:38" s="7" customFormat="1" ht="15" customHeight="1">
      <c r="A84" s="82"/>
      <c r="B84" s="84" t="s">
        <v>53</v>
      </c>
      <c r="C84" s="82">
        <v>1</v>
      </c>
      <c r="D84" s="82">
        <v>2</v>
      </c>
      <c r="E84" s="82">
        <v>47893</v>
      </c>
      <c r="F84" s="82"/>
      <c r="G84" s="82">
        <v>23947</v>
      </c>
      <c r="H84" s="82"/>
      <c r="I84" s="82"/>
      <c r="J84" s="82"/>
      <c r="K84" s="82"/>
      <c r="L84" s="82"/>
      <c r="M84" s="82"/>
      <c r="N84" s="82"/>
      <c r="O84" s="82">
        <v>8250</v>
      </c>
      <c r="P84" s="82">
        <v>802</v>
      </c>
      <c r="Q84" s="82">
        <f t="shared" si="5"/>
        <v>80892</v>
      </c>
      <c r="R84" s="83"/>
      <c r="S84" s="82">
        <v>2336</v>
      </c>
      <c r="T84" s="82"/>
      <c r="U84" s="82">
        <v>2336</v>
      </c>
      <c r="V84" s="82"/>
      <c r="W84" s="82">
        <f t="shared" si="6"/>
        <v>4672</v>
      </c>
      <c r="X84" s="82">
        <f t="shared" si="7"/>
        <v>85564</v>
      </c>
      <c r="Y84" s="82">
        <f t="shared" si="8"/>
        <v>18824.08</v>
      </c>
      <c r="Z84" s="82">
        <f t="shared" si="9"/>
        <v>104388.08</v>
      </c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</row>
    <row r="85" spans="1:38" s="7" customFormat="1" ht="15" customHeight="1">
      <c r="A85" s="82"/>
      <c r="B85" s="84" t="s">
        <v>53</v>
      </c>
      <c r="C85" s="82">
        <v>1</v>
      </c>
      <c r="D85" s="82">
        <v>2</v>
      </c>
      <c r="E85" s="82">
        <v>48623</v>
      </c>
      <c r="F85" s="82"/>
      <c r="G85" s="82">
        <v>24312</v>
      </c>
      <c r="H85" s="82"/>
      <c r="I85" s="82"/>
      <c r="J85" s="82"/>
      <c r="K85" s="82"/>
      <c r="L85" s="82"/>
      <c r="M85" s="82"/>
      <c r="N85" s="82"/>
      <c r="O85" s="82">
        <v>8250</v>
      </c>
      <c r="P85" s="82">
        <v>953</v>
      </c>
      <c r="Q85" s="82">
        <f t="shared" si="5"/>
        <v>82138</v>
      </c>
      <c r="R85" s="83"/>
      <c r="S85" s="82">
        <v>2774</v>
      </c>
      <c r="T85" s="82"/>
      <c r="U85" s="82">
        <v>2774</v>
      </c>
      <c r="V85" s="82"/>
      <c r="W85" s="82">
        <f t="shared" si="6"/>
        <v>5548</v>
      </c>
      <c r="X85" s="82">
        <f t="shared" si="7"/>
        <v>87686</v>
      </c>
      <c r="Y85" s="82">
        <f t="shared" si="8"/>
        <v>19290.92</v>
      </c>
      <c r="Z85" s="82">
        <f t="shared" si="9"/>
        <v>106976.92</v>
      </c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</row>
    <row r="86" spans="1:38" s="7" customFormat="1" ht="15" customHeight="1">
      <c r="A86" s="82"/>
      <c r="B86" s="84" t="s">
        <v>53</v>
      </c>
      <c r="C86" s="82">
        <v>1</v>
      </c>
      <c r="D86" s="82">
        <v>2</v>
      </c>
      <c r="E86" s="82">
        <v>47650</v>
      </c>
      <c r="F86" s="82"/>
      <c r="G86" s="82">
        <v>23752</v>
      </c>
      <c r="H86" s="82"/>
      <c r="I86" s="82"/>
      <c r="J86" s="82"/>
      <c r="K86" s="82"/>
      <c r="L86" s="82"/>
      <c r="M86" s="82"/>
      <c r="N86" s="82"/>
      <c r="O86" s="82">
        <v>8250</v>
      </c>
      <c r="P86" s="82">
        <v>747</v>
      </c>
      <c r="Q86" s="82">
        <f t="shared" si="5"/>
        <v>80399</v>
      </c>
      <c r="R86" s="83"/>
      <c r="S86" s="82">
        <v>2190</v>
      </c>
      <c r="T86" s="82"/>
      <c r="U86" s="82">
        <v>2190</v>
      </c>
      <c r="V86" s="82"/>
      <c r="W86" s="82">
        <f t="shared" si="6"/>
        <v>4380</v>
      </c>
      <c r="X86" s="82">
        <f t="shared" si="7"/>
        <v>84779</v>
      </c>
      <c r="Y86" s="82">
        <f t="shared" si="8"/>
        <v>18651.38</v>
      </c>
      <c r="Z86" s="82">
        <f t="shared" si="9"/>
        <v>103430.38</v>
      </c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38" s="7" customFormat="1" ht="15" customHeight="1">
      <c r="A87" s="82"/>
      <c r="B87" s="84" t="s">
        <v>54</v>
      </c>
      <c r="C87" s="82">
        <v>2</v>
      </c>
      <c r="D87" s="82">
        <v>2</v>
      </c>
      <c r="E87" s="82">
        <v>40800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>
        <f t="shared" si="5"/>
        <v>40800</v>
      </c>
      <c r="R87" s="83"/>
      <c r="S87" s="82"/>
      <c r="T87" s="82"/>
      <c r="U87" s="82"/>
      <c r="V87" s="82"/>
      <c r="W87" s="82">
        <f t="shared" si="6"/>
        <v>0</v>
      </c>
      <c r="X87" s="82">
        <f t="shared" si="7"/>
        <v>40800</v>
      </c>
      <c r="Y87" s="82">
        <f t="shared" si="8"/>
        <v>8976</v>
      </c>
      <c r="Z87" s="82">
        <f t="shared" si="9"/>
        <v>49776</v>
      </c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</row>
    <row r="88" spans="1:38" s="7" customFormat="1" ht="28.5" customHeight="1">
      <c r="A88" s="85" t="s">
        <v>72</v>
      </c>
      <c r="B88" s="85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>
        <f t="shared" si="5"/>
        <v>0</v>
      </c>
      <c r="R88" s="83"/>
      <c r="S88" s="82"/>
      <c r="T88" s="82"/>
      <c r="U88" s="82"/>
      <c r="V88" s="82"/>
      <c r="W88" s="82">
        <f t="shared" si="6"/>
        <v>0</v>
      </c>
      <c r="X88" s="82">
        <f t="shared" si="7"/>
        <v>0</v>
      </c>
      <c r="Y88" s="82">
        <f t="shared" si="8"/>
        <v>0</v>
      </c>
      <c r="Z88" s="82">
        <f t="shared" si="9"/>
        <v>0</v>
      </c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</row>
    <row r="89" spans="1:38" s="7" customFormat="1" ht="30" customHeight="1">
      <c r="A89" s="82"/>
      <c r="B89" s="84" t="s">
        <v>73</v>
      </c>
      <c r="C89" s="82">
        <v>1</v>
      </c>
      <c r="D89" s="82">
        <v>1</v>
      </c>
      <c r="E89" s="82">
        <v>92244</v>
      </c>
      <c r="F89" s="82"/>
      <c r="G89" s="82">
        <v>46122</v>
      </c>
      <c r="H89" s="82"/>
      <c r="I89" s="82"/>
      <c r="J89" s="82"/>
      <c r="K89" s="82"/>
      <c r="L89" s="82"/>
      <c r="M89" s="82"/>
      <c r="N89" s="82"/>
      <c r="O89" s="82">
        <v>15825</v>
      </c>
      <c r="P89" s="82">
        <v>1880</v>
      </c>
      <c r="Q89" s="82">
        <f t="shared" si="5"/>
        <v>156071</v>
      </c>
      <c r="R89" s="83"/>
      <c r="S89" s="82">
        <v>4707</v>
      </c>
      <c r="T89" s="82"/>
      <c r="U89" s="82">
        <v>4707</v>
      </c>
      <c r="V89" s="82"/>
      <c r="W89" s="82">
        <f t="shared" si="6"/>
        <v>9414</v>
      </c>
      <c r="X89" s="82">
        <f t="shared" si="7"/>
        <v>165485</v>
      </c>
      <c r="Y89" s="82">
        <f t="shared" si="8"/>
        <v>36406.7</v>
      </c>
      <c r="Z89" s="82">
        <f t="shared" si="9"/>
        <v>201891.7</v>
      </c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</row>
    <row r="90" spans="1:38" s="7" customFormat="1" ht="23.25" customHeight="1">
      <c r="A90" s="85" t="s">
        <v>74</v>
      </c>
      <c r="B90" s="85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>
        <f t="shared" si="5"/>
        <v>0</v>
      </c>
      <c r="R90" s="83"/>
      <c r="S90" s="82"/>
      <c r="T90" s="82"/>
      <c r="U90" s="82"/>
      <c r="V90" s="82"/>
      <c r="W90" s="82">
        <f t="shared" si="6"/>
        <v>0</v>
      </c>
      <c r="X90" s="82">
        <f t="shared" si="7"/>
        <v>0</v>
      </c>
      <c r="Y90" s="82">
        <f t="shared" si="8"/>
        <v>0</v>
      </c>
      <c r="Z90" s="82">
        <f t="shared" si="9"/>
        <v>0</v>
      </c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</row>
    <row r="91" spans="1:38" s="7" customFormat="1" ht="33.75" customHeight="1">
      <c r="A91" s="82"/>
      <c r="B91" s="84" t="s">
        <v>75</v>
      </c>
      <c r="C91" s="82">
        <v>1</v>
      </c>
      <c r="D91" s="82">
        <v>1</v>
      </c>
      <c r="E91" s="82">
        <v>81277</v>
      </c>
      <c r="F91" s="82"/>
      <c r="G91" s="82">
        <v>36575</v>
      </c>
      <c r="H91" s="82"/>
      <c r="I91" s="82"/>
      <c r="J91" s="82"/>
      <c r="K91" s="82"/>
      <c r="L91" s="82"/>
      <c r="M91" s="82"/>
      <c r="N91" s="82"/>
      <c r="O91" s="82">
        <v>13413</v>
      </c>
      <c r="P91" s="82">
        <v>1727</v>
      </c>
      <c r="Q91" s="82">
        <f t="shared" si="5"/>
        <v>132992</v>
      </c>
      <c r="R91" s="83"/>
      <c r="S91" s="82">
        <v>4366</v>
      </c>
      <c r="T91" s="82"/>
      <c r="U91" s="82">
        <v>4366</v>
      </c>
      <c r="V91" s="82"/>
      <c r="W91" s="82">
        <f t="shared" si="6"/>
        <v>8732</v>
      </c>
      <c r="X91" s="82">
        <f t="shared" si="7"/>
        <v>141724</v>
      </c>
      <c r="Y91" s="82">
        <f t="shared" si="8"/>
        <v>31179.28</v>
      </c>
      <c r="Z91" s="82">
        <f t="shared" si="9"/>
        <v>172903.28</v>
      </c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</row>
    <row r="92" spans="1:38" s="7" customFormat="1" ht="28.5" customHeight="1">
      <c r="A92" s="82"/>
      <c r="B92" s="84" t="s">
        <v>60</v>
      </c>
      <c r="C92" s="82">
        <v>1</v>
      </c>
      <c r="D92" s="82">
        <v>1</v>
      </c>
      <c r="E92" s="82">
        <v>53600</v>
      </c>
      <c r="F92" s="82"/>
      <c r="G92" s="82">
        <v>19296</v>
      </c>
      <c r="H92" s="82"/>
      <c r="I92" s="82"/>
      <c r="J92" s="82"/>
      <c r="K92" s="82"/>
      <c r="L92" s="82"/>
      <c r="M92" s="82"/>
      <c r="N92" s="82"/>
      <c r="O92" s="82">
        <v>9112</v>
      </c>
      <c r="P92" s="82"/>
      <c r="Q92" s="82">
        <f t="shared" si="5"/>
        <v>82008</v>
      </c>
      <c r="R92" s="83"/>
      <c r="S92" s="82"/>
      <c r="T92" s="82"/>
      <c r="U92" s="82"/>
      <c r="V92" s="82"/>
      <c r="W92" s="82">
        <f t="shared" si="6"/>
        <v>0</v>
      </c>
      <c r="X92" s="82">
        <f t="shared" si="7"/>
        <v>82008</v>
      </c>
      <c r="Y92" s="82">
        <f t="shared" si="8"/>
        <v>18041.76</v>
      </c>
      <c r="Z92" s="82">
        <f t="shared" si="9"/>
        <v>100049.76</v>
      </c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</row>
    <row r="93" spans="1:38" s="7" customFormat="1" ht="15" customHeight="1">
      <c r="A93" s="82"/>
      <c r="B93" s="84" t="s">
        <v>53</v>
      </c>
      <c r="C93" s="82">
        <v>1</v>
      </c>
      <c r="D93" s="82">
        <v>2</v>
      </c>
      <c r="E93" s="82">
        <v>48623</v>
      </c>
      <c r="F93" s="82"/>
      <c r="G93" s="82">
        <v>16950</v>
      </c>
      <c r="H93" s="82"/>
      <c r="I93" s="82"/>
      <c r="J93" s="82"/>
      <c r="K93" s="82"/>
      <c r="L93" s="82"/>
      <c r="M93" s="82"/>
      <c r="N93" s="82"/>
      <c r="O93" s="82">
        <v>7480</v>
      </c>
      <c r="P93" s="82">
        <v>826</v>
      </c>
      <c r="Q93" s="82">
        <f t="shared" si="5"/>
        <v>73879</v>
      </c>
      <c r="R93" s="83"/>
      <c r="S93" s="82">
        <v>2312</v>
      </c>
      <c r="T93" s="82"/>
      <c r="U93" s="82">
        <v>2774</v>
      </c>
      <c r="V93" s="82"/>
      <c r="W93" s="82">
        <f t="shared" si="6"/>
        <v>5086</v>
      </c>
      <c r="X93" s="82">
        <f t="shared" si="7"/>
        <v>78965</v>
      </c>
      <c r="Y93" s="82">
        <f t="shared" si="8"/>
        <v>17372.3</v>
      </c>
      <c r="Z93" s="82">
        <f t="shared" si="9"/>
        <v>96337.3</v>
      </c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</row>
    <row r="94" spans="1:38" s="7" customFormat="1" ht="15" customHeight="1">
      <c r="A94" s="82"/>
      <c r="B94" s="84" t="s">
        <v>53</v>
      </c>
      <c r="C94" s="82">
        <v>1</v>
      </c>
      <c r="D94" s="82">
        <v>2</v>
      </c>
      <c r="E94" s="82">
        <v>49110</v>
      </c>
      <c r="F94" s="82"/>
      <c r="G94" s="82">
        <v>18233</v>
      </c>
      <c r="H94" s="82"/>
      <c r="I94" s="82"/>
      <c r="J94" s="82"/>
      <c r="K94" s="82"/>
      <c r="L94" s="82"/>
      <c r="M94" s="82"/>
      <c r="N94" s="82"/>
      <c r="O94" s="82">
        <v>7645</v>
      </c>
      <c r="P94" s="82">
        <v>901</v>
      </c>
      <c r="Q94" s="82">
        <f t="shared" si="5"/>
        <v>75889</v>
      </c>
      <c r="R94" s="83"/>
      <c r="S94" s="82">
        <v>2555</v>
      </c>
      <c r="T94" s="82"/>
      <c r="U94" s="82">
        <v>3066</v>
      </c>
      <c r="V94" s="82"/>
      <c r="W94" s="82">
        <f t="shared" si="6"/>
        <v>5621</v>
      </c>
      <c r="X94" s="82">
        <f t="shared" si="7"/>
        <v>81510</v>
      </c>
      <c r="Y94" s="82">
        <f t="shared" si="8"/>
        <v>17932.2</v>
      </c>
      <c r="Z94" s="82">
        <f t="shared" si="9"/>
        <v>99442.2</v>
      </c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</row>
    <row r="95" spans="1:38" s="7" customFormat="1" ht="15" customHeight="1">
      <c r="A95" s="82"/>
      <c r="B95" s="84" t="s">
        <v>54</v>
      </c>
      <c r="C95" s="82">
        <v>1</v>
      </c>
      <c r="D95" s="82">
        <v>2</v>
      </c>
      <c r="E95" s="82">
        <v>45043</v>
      </c>
      <c r="F95" s="82"/>
      <c r="G95" s="82">
        <v>18791</v>
      </c>
      <c r="H95" s="82"/>
      <c r="I95" s="82"/>
      <c r="J95" s="82"/>
      <c r="K95" s="82"/>
      <c r="L95" s="82"/>
      <c r="M95" s="82"/>
      <c r="N95" s="82"/>
      <c r="O95" s="82">
        <v>7242</v>
      </c>
      <c r="P95" s="82">
        <v>1051</v>
      </c>
      <c r="Q95" s="82">
        <f t="shared" si="5"/>
        <v>72127</v>
      </c>
      <c r="R95" s="83"/>
      <c r="S95" s="82">
        <v>2122</v>
      </c>
      <c r="T95" s="82"/>
      <c r="U95" s="82">
        <v>2546</v>
      </c>
      <c r="V95" s="82"/>
      <c r="W95" s="82">
        <f t="shared" si="6"/>
        <v>4668</v>
      </c>
      <c r="X95" s="82">
        <f t="shared" si="7"/>
        <v>76795</v>
      </c>
      <c r="Y95" s="82">
        <f t="shared" si="8"/>
        <v>16894.9</v>
      </c>
      <c r="Z95" s="82">
        <f t="shared" si="9"/>
        <v>93689.9</v>
      </c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</row>
    <row r="96" spans="1:38" s="7" customFormat="1" ht="33" customHeight="1">
      <c r="A96" s="85" t="s">
        <v>76</v>
      </c>
      <c r="B96" s="85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>
        <f t="shared" si="5"/>
        <v>0</v>
      </c>
      <c r="R96" s="83"/>
      <c r="S96" s="82"/>
      <c r="T96" s="82"/>
      <c r="U96" s="82"/>
      <c r="V96" s="82"/>
      <c r="W96" s="82">
        <f t="shared" si="6"/>
        <v>0</v>
      </c>
      <c r="X96" s="82">
        <f t="shared" si="7"/>
        <v>0</v>
      </c>
      <c r="Y96" s="82">
        <f t="shared" si="8"/>
        <v>0</v>
      </c>
      <c r="Z96" s="82">
        <f t="shared" si="9"/>
        <v>0</v>
      </c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</row>
    <row r="97" spans="1:38" s="7" customFormat="1" ht="15" customHeight="1">
      <c r="A97" s="82"/>
      <c r="B97" s="84" t="s">
        <v>51</v>
      </c>
      <c r="C97" s="82">
        <v>1</v>
      </c>
      <c r="D97" s="82">
        <v>1</v>
      </c>
      <c r="E97" s="82">
        <v>62880</v>
      </c>
      <c r="F97" s="82"/>
      <c r="G97" s="82">
        <v>31310</v>
      </c>
      <c r="H97" s="82"/>
      <c r="I97" s="82"/>
      <c r="J97" s="82"/>
      <c r="K97" s="82"/>
      <c r="L97" s="82"/>
      <c r="M97" s="82"/>
      <c r="N97" s="82"/>
      <c r="O97" s="82">
        <v>21150</v>
      </c>
      <c r="P97" s="82">
        <v>1471</v>
      </c>
      <c r="Q97" s="82">
        <f t="shared" si="5"/>
        <v>116811</v>
      </c>
      <c r="R97" s="83"/>
      <c r="S97" s="82">
        <v>3240</v>
      </c>
      <c r="T97" s="82"/>
      <c r="U97" s="82">
        <v>3888</v>
      </c>
      <c r="V97" s="82"/>
      <c r="W97" s="82">
        <f t="shared" si="6"/>
        <v>7128</v>
      </c>
      <c r="X97" s="82">
        <f t="shared" si="7"/>
        <v>123939</v>
      </c>
      <c r="Y97" s="82">
        <f t="shared" si="8"/>
        <v>27266.58</v>
      </c>
      <c r="Z97" s="82">
        <f t="shared" si="9"/>
        <v>151205.58000000002</v>
      </c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</row>
    <row r="98" spans="1:38" s="7" customFormat="1" ht="15" customHeight="1">
      <c r="A98" s="82"/>
      <c r="B98" s="84" t="s">
        <v>53</v>
      </c>
      <c r="C98" s="82">
        <v>1</v>
      </c>
      <c r="D98" s="82">
        <v>2</v>
      </c>
      <c r="E98" s="82">
        <v>44000</v>
      </c>
      <c r="F98" s="82"/>
      <c r="G98" s="82">
        <v>19800</v>
      </c>
      <c r="H98" s="82"/>
      <c r="I98" s="82"/>
      <c r="J98" s="82"/>
      <c r="K98" s="82"/>
      <c r="L98" s="82"/>
      <c r="M98" s="82"/>
      <c r="N98" s="82"/>
      <c r="O98" s="82">
        <v>7975</v>
      </c>
      <c r="P98" s="82"/>
      <c r="Q98" s="82">
        <f t="shared" si="5"/>
        <v>71775</v>
      </c>
      <c r="R98" s="83"/>
      <c r="S98" s="82"/>
      <c r="T98" s="82"/>
      <c r="U98" s="82"/>
      <c r="V98" s="82"/>
      <c r="W98" s="82">
        <f t="shared" si="6"/>
        <v>0</v>
      </c>
      <c r="X98" s="82">
        <f t="shared" si="7"/>
        <v>71775</v>
      </c>
      <c r="Y98" s="82">
        <f t="shared" si="8"/>
        <v>15790.5</v>
      </c>
      <c r="Z98" s="82">
        <f t="shared" si="9"/>
        <v>87565.5</v>
      </c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</row>
    <row r="99" spans="1:38" s="7" customFormat="1" ht="15" customHeight="1">
      <c r="A99" s="82"/>
      <c r="B99" s="84" t="s">
        <v>53</v>
      </c>
      <c r="C99" s="82">
        <v>1</v>
      </c>
      <c r="D99" s="82">
        <v>2</v>
      </c>
      <c r="E99" s="82">
        <v>46677</v>
      </c>
      <c r="F99" s="82"/>
      <c r="G99" s="82">
        <v>22321</v>
      </c>
      <c r="H99" s="82"/>
      <c r="I99" s="82"/>
      <c r="J99" s="82"/>
      <c r="K99" s="82"/>
      <c r="L99" s="82"/>
      <c r="M99" s="82"/>
      <c r="N99" s="82"/>
      <c r="O99" s="82">
        <v>8250</v>
      </c>
      <c r="P99" s="82">
        <v>454</v>
      </c>
      <c r="Q99" s="82">
        <f t="shared" si="5"/>
        <v>77702</v>
      </c>
      <c r="R99" s="83"/>
      <c r="S99" s="82">
        <v>1338</v>
      </c>
      <c r="T99" s="82"/>
      <c r="U99" s="82">
        <v>1606</v>
      </c>
      <c r="V99" s="82"/>
      <c r="W99" s="82">
        <f t="shared" si="6"/>
        <v>2944</v>
      </c>
      <c r="X99" s="82">
        <f t="shared" si="7"/>
        <v>80646</v>
      </c>
      <c r="Y99" s="82">
        <f t="shared" si="8"/>
        <v>17742.12</v>
      </c>
      <c r="Z99" s="82">
        <f t="shared" si="9"/>
        <v>98388.12</v>
      </c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</row>
    <row r="100" spans="1:38" s="7" customFormat="1" ht="15" customHeight="1">
      <c r="A100" s="82"/>
      <c r="B100" s="84" t="s">
        <v>53</v>
      </c>
      <c r="C100" s="82">
        <v>1</v>
      </c>
      <c r="D100" s="82">
        <v>2</v>
      </c>
      <c r="E100" s="82">
        <v>49110</v>
      </c>
      <c r="F100" s="82"/>
      <c r="G100" s="82">
        <v>21733</v>
      </c>
      <c r="H100" s="82"/>
      <c r="I100" s="82"/>
      <c r="J100" s="82"/>
      <c r="K100" s="82"/>
      <c r="L100" s="82"/>
      <c r="M100" s="82"/>
      <c r="N100" s="82"/>
      <c r="O100" s="82">
        <v>8140</v>
      </c>
      <c r="P100" s="82">
        <v>866</v>
      </c>
      <c r="Q100" s="82">
        <f t="shared" si="5"/>
        <v>79849</v>
      </c>
      <c r="R100" s="83"/>
      <c r="S100" s="82">
        <v>2555</v>
      </c>
      <c r="T100" s="82"/>
      <c r="U100" s="82">
        <v>3066</v>
      </c>
      <c r="V100" s="82"/>
      <c r="W100" s="82">
        <f t="shared" si="6"/>
        <v>5621</v>
      </c>
      <c r="X100" s="82">
        <f t="shared" si="7"/>
        <v>85470</v>
      </c>
      <c r="Y100" s="82">
        <f t="shared" si="8"/>
        <v>18803.4</v>
      </c>
      <c r="Z100" s="82">
        <f t="shared" si="9"/>
        <v>104273.4</v>
      </c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</row>
    <row r="101" spans="1:38" s="7" customFormat="1" ht="24.75" customHeight="1">
      <c r="A101" s="82"/>
      <c r="B101" s="84" t="s">
        <v>54</v>
      </c>
      <c r="C101" s="82">
        <v>2</v>
      </c>
      <c r="D101" s="82">
        <v>2</v>
      </c>
      <c r="E101" s="82">
        <v>40800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>
        <f t="shared" si="5"/>
        <v>40800</v>
      </c>
      <c r="R101" s="83"/>
      <c r="S101" s="82"/>
      <c r="T101" s="82"/>
      <c r="U101" s="82"/>
      <c r="V101" s="82"/>
      <c r="W101" s="82">
        <f t="shared" si="6"/>
        <v>0</v>
      </c>
      <c r="X101" s="82">
        <f t="shared" si="7"/>
        <v>40800</v>
      </c>
      <c r="Y101" s="82">
        <f t="shared" si="8"/>
        <v>8976</v>
      </c>
      <c r="Z101" s="82">
        <f t="shared" si="9"/>
        <v>49776</v>
      </c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</row>
    <row r="102" spans="1:38" s="7" customFormat="1" ht="33.75" customHeight="1">
      <c r="A102" s="85" t="s">
        <v>77</v>
      </c>
      <c r="B102" s="86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>
        <f t="shared" si="5"/>
        <v>0</v>
      </c>
      <c r="R102" s="83"/>
      <c r="S102" s="82"/>
      <c r="T102" s="82"/>
      <c r="U102" s="82"/>
      <c r="V102" s="82"/>
      <c r="W102" s="82">
        <f t="shared" si="6"/>
        <v>0</v>
      </c>
      <c r="X102" s="82">
        <f t="shared" si="7"/>
        <v>0</v>
      </c>
      <c r="Y102" s="82">
        <f t="shared" si="8"/>
        <v>0</v>
      </c>
      <c r="Z102" s="82">
        <f t="shared" si="9"/>
        <v>0</v>
      </c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</row>
    <row r="103" spans="1:38" s="7" customFormat="1" ht="15" customHeight="1">
      <c r="A103" s="82"/>
      <c r="B103" s="84" t="s">
        <v>51</v>
      </c>
      <c r="C103" s="82">
        <v>1</v>
      </c>
      <c r="D103" s="82">
        <v>1</v>
      </c>
      <c r="E103" s="82">
        <v>78510</v>
      </c>
      <c r="F103" s="82"/>
      <c r="G103" s="82">
        <v>39255</v>
      </c>
      <c r="H103" s="82"/>
      <c r="I103" s="82">
        <v>11777</v>
      </c>
      <c r="J103" s="82"/>
      <c r="K103" s="82"/>
      <c r="L103" s="82"/>
      <c r="M103" s="82"/>
      <c r="N103" s="82"/>
      <c r="O103" s="82">
        <v>13200</v>
      </c>
      <c r="P103" s="82">
        <v>1967</v>
      </c>
      <c r="Q103" s="82">
        <f t="shared" si="5"/>
        <v>144709</v>
      </c>
      <c r="R103" s="83"/>
      <c r="S103" s="82">
        <v>4866</v>
      </c>
      <c r="T103" s="82"/>
      <c r="U103" s="82">
        <v>4866</v>
      </c>
      <c r="V103" s="82"/>
      <c r="W103" s="82">
        <f t="shared" si="6"/>
        <v>9732</v>
      </c>
      <c r="X103" s="82">
        <f t="shared" si="7"/>
        <v>154441</v>
      </c>
      <c r="Y103" s="82">
        <f t="shared" si="8"/>
        <v>33977.02</v>
      </c>
      <c r="Z103" s="82">
        <f t="shared" si="9"/>
        <v>188418.02</v>
      </c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</row>
    <row r="104" spans="1:38" s="7" customFormat="1" ht="15" customHeight="1">
      <c r="A104" s="82"/>
      <c r="B104" s="84" t="s">
        <v>53</v>
      </c>
      <c r="C104" s="82">
        <v>1</v>
      </c>
      <c r="D104" s="82">
        <v>2</v>
      </c>
      <c r="E104" s="82">
        <v>49110</v>
      </c>
      <c r="F104" s="82"/>
      <c r="G104" s="82">
        <v>13106</v>
      </c>
      <c r="H104" s="82"/>
      <c r="I104" s="82"/>
      <c r="J104" s="82"/>
      <c r="K104" s="82"/>
      <c r="L104" s="82"/>
      <c r="M104" s="82"/>
      <c r="N104" s="82"/>
      <c r="O104" s="82">
        <v>6985</v>
      </c>
      <c r="P104" s="82">
        <v>952</v>
      </c>
      <c r="Q104" s="82">
        <f t="shared" si="5"/>
        <v>70153</v>
      </c>
      <c r="R104" s="83"/>
      <c r="S104" s="82">
        <v>3066</v>
      </c>
      <c r="T104" s="82"/>
      <c r="U104" s="82">
        <v>3066</v>
      </c>
      <c r="V104" s="82"/>
      <c r="W104" s="82">
        <f t="shared" si="6"/>
        <v>6132</v>
      </c>
      <c r="X104" s="82">
        <f t="shared" si="7"/>
        <v>76285</v>
      </c>
      <c r="Y104" s="82">
        <f t="shared" si="8"/>
        <v>16782.7</v>
      </c>
      <c r="Z104" s="82">
        <f t="shared" si="9"/>
        <v>93067.7</v>
      </c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</row>
    <row r="105" spans="1:38" s="7" customFormat="1" ht="15" customHeight="1">
      <c r="A105" s="82"/>
      <c r="B105" s="84" t="s">
        <v>53</v>
      </c>
      <c r="C105" s="82">
        <v>1</v>
      </c>
      <c r="D105" s="82">
        <v>2</v>
      </c>
      <c r="E105" s="82">
        <v>45947</v>
      </c>
      <c r="F105" s="82"/>
      <c r="G105" s="82">
        <v>22973</v>
      </c>
      <c r="H105" s="82"/>
      <c r="I105" s="82"/>
      <c r="J105" s="82"/>
      <c r="K105" s="82"/>
      <c r="L105" s="82"/>
      <c r="M105" s="82"/>
      <c r="N105" s="82"/>
      <c r="O105" s="82">
        <v>8250</v>
      </c>
      <c r="P105" s="82">
        <v>401</v>
      </c>
      <c r="Q105" s="82">
        <f t="shared" si="5"/>
        <v>77571</v>
      </c>
      <c r="R105" s="83"/>
      <c r="S105" s="82">
        <v>1168</v>
      </c>
      <c r="T105" s="82"/>
      <c r="U105" s="82">
        <v>1168</v>
      </c>
      <c r="V105" s="82"/>
      <c r="W105" s="82">
        <f t="shared" si="6"/>
        <v>2336</v>
      </c>
      <c r="X105" s="82">
        <f t="shared" si="7"/>
        <v>79907</v>
      </c>
      <c r="Y105" s="82">
        <f t="shared" si="8"/>
        <v>17579.54</v>
      </c>
      <c r="Z105" s="82">
        <f t="shared" si="9"/>
        <v>97486.54000000001</v>
      </c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</row>
    <row r="106" spans="1:38" s="7" customFormat="1" ht="15" customHeight="1">
      <c r="A106" s="82"/>
      <c r="B106" s="84" t="s">
        <v>53</v>
      </c>
      <c r="C106" s="82">
        <v>1</v>
      </c>
      <c r="D106" s="82">
        <v>2</v>
      </c>
      <c r="E106" s="82">
        <v>49110</v>
      </c>
      <c r="F106" s="82"/>
      <c r="G106" s="82">
        <v>24300</v>
      </c>
      <c r="H106" s="82"/>
      <c r="I106" s="82"/>
      <c r="J106" s="82"/>
      <c r="K106" s="82"/>
      <c r="L106" s="82"/>
      <c r="M106" s="82"/>
      <c r="N106" s="82"/>
      <c r="O106" s="82">
        <v>8250</v>
      </c>
      <c r="P106" s="82"/>
      <c r="Q106" s="82">
        <f t="shared" si="5"/>
        <v>81660</v>
      </c>
      <c r="R106" s="83"/>
      <c r="S106" s="82">
        <v>3066</v>
      </c>
      <c r="T106" s="82"/>
      <c r="U106" s="82">
        <v>3066</v>
      </c>
      <c r="V106" s="82"/>
      <c r="W106" s="82">
        <f t="shared" si="6"/>
        <v>6132</v>
      </c>
      <c r="X106" s="82">
        <f t="shared" si="7"/>
        <v>87792</v>
      </c>
      <c r="Y106" s="82">
        <f t="shared" si="8"/>
        <v>19314.24</v>
      </c>
      <c r="Z106" s="82">
        <f t="shared" si="9"/>
        <v>107106.24</v>
      </c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</row>
    <row r="107" spans="1:38" s="7" customFormat="1" ht="15" customHeight="1">
      <c r="A107" s="82"/>
      <c r="B107" s="84" t="s">
        <v>53</v>
      </c>
      <c r="C107" s="82">
        <v>1</v>
      </c>
      <c r="D107" s="82">
        <v>2</v>
      </c>
      <c r="E107" s="82">
        <v>49110</v>
      </c>
      <c r="F107" s="82"/>
      <c r="G107" s="82">
        <v>24555</v>
      </c>
      <c r="H107" s="82"/>
      <c r="I107" s="82"/>
      <c r="J107" s="82"/>
      <c r="K107" s="82"/>
      <c r="L107" s="82"/>
      <c r="M107" s="82"/>
      <c r="N107" s="82"/>
      <c r="O107" s="82">
        <v>8250</v>
      </c>
      <c r="P107" s="82">
        <v>1053</v>
      </c>
      <c r="Q107" s="82">
        <f t="shared" si="5"/>
        <v>82968</v>
      </c>
      <c r="R107" s="83"/>
      <c r="S107" s="82">
        <v>3066</v>
      </c>
      <c r="T107" s="82"/>
      <c r="U107" s="82">
        <v>3066</v>
      </c>
      <c r="V107" s="82"/>
      <c r="W107" s="82">
        <f t="shared" si="6"/>
        <v>6132</v>
      </c>
      <c r="X107" s="82">
        <f t="shared" si="7"/>
        <v>89100</v>
      </c>
      <c r="Y107" s="82">
        <f t="shared" si="8"/>
        <v>19602</v>
      </c>
      <c r="Z107" s="82">
        <f t="shared" si="9"/>
        <v>108702</v>
      </c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38" s="7" customFormat="1" ht="15" customHeight="1">
      <c r="A108" s="82"/>
      <c r="B108" s="84" t="s">
        <v>53</v>
      </c>
      <c r="C108" s="82">
        <v>2</v>
      </c>
      <c r="D108" s="82">
        <v>2</v>
      </c>
      <c r="E108" s="82">
        <v>44000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>
        <f t="shared" si="5"/>
        <v>44000</v>
      </c>
      <c r="R108" s="83"/>
      <c r="S108" s="82"/>
      <c r="T108" s="82"/>
      <c r="U108" s="82"/>
      <c r="V108" s="82"/>
      <c r="W108" s="82">
        <f t="shared" si="6"/>
        <v>0</v>
      </c>
      <c r="X108" s="82">
        <f t="shared" si="7"/>
        <v>44000</v>
      </c>
      <c r="Y108" s="82">
        <f t="shared" si="8"/>
        <v>9680</v>
      </c>
      <c r="Z108" s="82">
        <f t="shared" si="9"/>
        <v>53680</v>
      </c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</row>
    <row r="109" spans="1:38" s="7" customFormat="1" ht="36.75" customHeight="1">
      <c r="A109" s="85" t="s">
        <v>78</v>
      </c>
      <c r="B109" s="85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>
        <f t="shared" si="5"/>
        <v>0</v>
      </c>
      <c r="R109" s="83"/>
      <c r="S109" s="82"/>
      <c r="T109" s="82"/>
      <c r="U109" s="82"/>
      <c r="V109" s="82"/>
      <c r="W109" s="82">
        <f t="shared" si="6"/>
        <v>0</v>
      </c>
      <c r="X109" s="82">
        <f t="shared" si="7"/>
        <v>0</v>
      </c>
      <c r="Y109" s="82">
        <f t="shared" si="8"/>
        <v>0</v>
      </c>
      <c r="Z109" s="82">
        <f t="shared" si="9"/>
        <v>0</v>
      </c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</row>
    <row r="110" spans="1:38" s="7" customFormat="1" ht="15" customHeight="1">
      <c r="A110" s="82"/>
      <c r="B110" s="84" t="s">
        <v>55</v>
      </c>
      <c r="C110" s="82">
        <v>1</v>
      </c>
      <c r="D110" s="82">
        <v>1</v>
      </c>
      <c r="E110" s="82">
        <v>52060</v>
      </c>
      <c r="F110" s="82"/>
      <c r="G110" s="82">
        <v>26030</v>
      </c>
      <c r="H110" s="82"/>
      <c r="I110" s="82">
        <v>7809</v>
      </c>
      <c r="J110" s="82"/>
      <c r="K110" s="82"/>
      <c r="L110" s="82"/>
      <c r="M110" s="82"/>
      <c r="N110" s="82"/>
      <c r="O110" s="82">
        <v>9450</v>
      </c>
      <c r="P110" s="82">
        <v>399</v>
      </c>
      <c r="Q110" s="82">
        <f t="shared" si="5"/>
        <v>95748</v>
      </c>
      <c r="R110" s="83"/>
      <c r="S110" s="82">
        <v>996</v>
      </c>
      <c r="T110" s="82"/>
      <c r="U110" s="82">
        <v>996</v>
      </c>
      <c r="V110" s="82"/>
      <c r="W110" s="82">
        <f t="shared" si="6"/>
        <v>1992</v>
      </c>
      <c r="X110" s="82">
        <f t="shared" si="7"/>
        <v>97740</v>
      </c>
      <c r="Y110" s="82">
        <f t="shared" si="8"/>
        <v>21502.8</v>
      </c>
      <c r="Z110" s="82">
        <f t="shared" si="9"/>
        <v>119242.8</v>
      </c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</row>
    <row r="111" spans="1:38" s="7" customFormat="1" ht="15" customHeight="1">
      <c r="A111" s="89"/>
      <c r="B111" s="90" t="s">
        <v>53</v>
      </c>
      <c r="C111" s="89">
        <v>1</v>
      </c>
      <c r="D111" s="91">
        <v>2</v>
      </c>
      <c r="E111" s="82">
        <v>49110</v>
      </c>
      <c r="F111" s="82"/>
      <c r="G111" s="82">
        <v>24555</v>
      </c>
      <c r="H111" s="82"/>
      <c r="I111" s="82"/>
      <c r="J111" s="82"/>
      <c r="K111" s="82"/>
      <c r="L111" s="82"/>
      <c r="M111" s="82"/>
      <c r="N111" s="82"/>
      <c r="O111" s="82">
        <v>8250</v>
      </c>
      <c r="P111" s="82">
        <v>1053</v>
      </c>
      <c r="Q111" s="82">
        <f t="shared" si="5"/>
        <v>82968</v>
      </c>
      <c r="R111" s="83"/>
      <c r="S111" s="82">
        <v>3066</v>
      </c>
      <c r="T111" s="82"/>
      <c r="U111" s="82">
        <v>3066</v>
      </c>
      <c r="V111" s="82"/>
      <c r="W111" s="82">
        <f t="shared" si="6"/>
        <v>6132</v>
      </c>
      <c r="X111" s="82">
        <f t="shared" si="7"/>
        <v>89100</v>
      </c>
      <c r="Y111" s="82">
        <f t="shared" si="8"/>
        <v>19602</v>
      </c>
      <c r="Z111" s="82">
        <f t="shared" si="9"/>
        <v>108702</v>
      </c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</row>
    <row r="112" spans="1:38" s="7" customFormat="1" ht="41.25" customHeight="1">
      <c r="A112" s="85" t="s">
        <v>79</v>
      </c>
      <c r="B112" s="86"/>
      <c r="C112" s="92"/>
      <c r="D112" s="9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>
        <f t="shared" si="5"/>
        <v>0</v>
      </c>
      <c r="R112" s="83"/>
      <c r="S112" s="82"/>
      <c r="T112" s="82"/>
      <c r="U112" s="82"/>
      <c r="V112" s="82"/>
      <c r="W112" s="82">
        <f t="shared" si="6"/>
        <v>0</v>
      </c>
      <c r="X112" s="82">
        <f t="shared" si="7"/>
        <v>0</v>
      </c>
      <c r="Y112" s="82">
        <f t="shared" si="8"/>
        <v>0</v>
      </c>
      <c r="Z112" s="82">
        <f t="shared" si="9"/>
        <v>0</v>
      </c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</row>
    <row r="113" spans="1:38" s="7" customFormat="1" ht="15" customHeight="1">
      <c r="A113" s="92"/>
      <c r="B113" s="84" t="s">
        <v>51</v>
      </c>
      <c r="C113" s="92">
        <v>1</v>
      </c>
      <c r="D113" s="82">
        <v>1</v>
      </c>
      <c r="E113" s="82">
        <v>76965</v>
      </c>
      <c r="F113" s="82"/>
      <c r="G113" s="82">
        <v>38483</v>
      </c>
      <c r="H113" s="82"/>
      <c r="I113" s="82"/>
      <c r="J113" s="82"/>
      <c r="K113" s="82"/>
      <c r="L113" s="82"/>
      <c r="M113" s="82"/>
      <c r="N113" s="82"/>
      <c r="O113" s="82">
        <v>13200</v>
      </c>
      <c r="P113" s="82">
        <v>1508</v>
      </c>
      <c r="Q113" s="82">
        <f t="shared" si="5"/>
        <v>130156</v>
      </c>
      <c r="R113" s="83"/>
      <c r="S113" s="82">
        <v>3939</v>
      </c>
      <c r="T113" s="82"/>
      <c r="U113" s="82">
        <v>3939</v>
      </c>
      <c r="V113" s="82"/>
      <c r="W113" s="82">
        <f t="shared" si="6"/>
        <v>7878</v>
      </c>
      <c r="X113" s="82">
        <f t="shared" si="7"/>
        <v>138034</v>
      </c>
      <c r="Y113" s="82">
        <f t="shared" si="8"/>
        <v>30367.48</v>
      </c>
      <c r="Z113" s="82">
        <f t="shared" si="9"/>
        <v>168401.48</v>
      </c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</row>
    <row r="114" spans="1:38" s="7" customFormat="1" ht="15" customHeight="1">
      <c r="A114" s="92"/>
      <c r="B114" s="84" t="s">
        <v>53</v>
      </c>
      <c r="C114" s="92">
        <v>1</v>
      </c>
      <c r="D114" s="82">
        <v>2</v>
      </c>
      <c r="E114" s="82">
        <v>48623</v>
      </c>
      <c r="F114" s="82"/>
      <c r="G114" s="82">
        <v>9795</v>
      </c>
      <c r="H114" s="82"/>
      <c r="I114" s="82"/>
      <c r="J114" s="82"/>
      <c r="K114" s="82"/>
      <c r="L114" s="82"/>
      <c r="M114" s="82"/>
      <c r="N114" s="82"/>
      <c r="O114" s="82">
        <v>6655</v>
      </c>
      <c r="P114" s="82">
        <v>819</v>
      </c>
      <c r="Q114" s="82">
        <f t="shared" si="5"/>
        <v>65892</v>
      </c>
      <c r="R114" s="83"/>
      <c r="S114" s="82">
        <v>2774</v>
      </c>
      <c r="T114" s="82"/>
      <c r="U114" s="82">
        <v>2774</v>
      </c>
      <c r="V114" s="82"/>
      <c r="W114" s="82">
        <f t="shared" si="6"/>
        <v>5548</v>
      </c>
      <c r="X114" s="82">
        <f t="shared" si="7"/>
        <v>71440</v>
      </c>
      <c r="Y114" s="82">
        <f t="shared" si="8"/>
        <v>15716.8</v>
      </c>
      <c r="Z114" s="82">
        <f t="shared" si="9"/>
        <v>87156.8</v>
      </c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</row>
    <row r="115" spans="1:38" s="7" customFormat="1" ht="15" customHeight="1">
      <c r="A115" s="92"/>
      <c r="B115" s="84" t="s">
        <v>53</v>
      </c>
      <c r="C115" s="92">
        <v>1</v>
      </c>
      <c r="D115" s="82">
        <v>2</v>
      </c>
      <c r="E115" s="82">
        <v>49110</v>
      </c>
      <c r="F115" s="82"/>
      <c r="G115" s="82">
        <v>24555</v>
      </c>
      <c r="H115" s="82"/>
      <c r="I115" s="82"/>
      <c r="J115" s="82"/>
      <c r="K115" s="82"/>
      <c r="L115" s="82"/>
      <c r="M115" s="82"/>
      <c r="N115" s="82"/>
      <c r="O115" s="82">
        <v>8250</v>
      </c>
      <c r="P115" s="82">
        <v>1053</v>
      </c>
      <c r="Q115" s="82">
        <f t="shared" si="5"/>
        <v>82968</v>
      </c>
      <c r="R115" s="83"/>
      <c r="S115" s="82">
        <v>3066</v>
      </c>
      <c r="T115" s="82"/>
      <c r="U115" s="82">
        <v>3066</v>
      </c>
      <c r="V115" s="82"/>
      <c r="W115" s="82">
        <f t="shared" si="6"/>
        <v>6132</v>
      </c>
      <c r="X115" s="82">
        <f t="shared" si="7"/>
        <v>89100</v>
      </c>
      <c r="Y115" s="82">
        <f t="shared" si="8"/>
        <v>19602</v>
      </c>
      <c r="Z115" s="82">
        <f t="shared" si="9"/>
        <v>108702</v>
      </c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</row>
    <row r="116" spans="1:38" s="7" customFormat="1" ht="15" customHeight="1">
      <c r="A116" s="92"/>
      <c r="B116" s="84" t="s">
        <v>53</v>
      </c>
      <c r="C116" s="92">
        <v>2</v>
      </c>
      <c r="D116" s="82">
        <v>2</v>
      </c>
      <c r="E116" s="82">
        <v>44000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>
        <f t="shared" si="5"/>
        <v>44000</v>
      </c>
      <c r="R116" s="83"/>
      <c r="S116" s="82"/>
      <c r="T116" s="82"/>
      <c r="U116" s="82"/>
      <c r="V116" s="82"/>
      <c r="W116" s="82">
        <f t="shared" si="6"/>
        <v>0</v>
      </c>
      <c r="X116" s="82">
        <f t="shared" si="7"/>
        <v>44000</v>
      </c>
      <c r="Y116" s="82">
        <f t="shared" si="8"/>
        <v>9680</v>
      </c>
      <c r="Z116" s="82">
        <f t="shared" si="9"/>
        <v>53680</v>
      </c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</row>
    <row r="117" spans="1:38" s="7" customFormat="1" ht="15" customHeight="1">
      <c r="A117" s="92"/>
      <c r="B117" s="84" t="s">
        <v>61</v>
      </c>
      <c r="C117" s="92">
        <v>2</v>
      </c>
      <c r="D117" s="82">
        <v>3</v>
      </c>
      <c r="E117" s="82">
        <v>40024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>
        <f t="shared" si="5"/>
        <v>40024</v>
      </c>
      <c r="R117" s="83"/>
      <c r="S117" s="82"/>
      <c r="T117" s="82"/>
      <c r="U117" s="82"/>
      <c r="V117" s="82"/>
      <c r="W117" s="82">
        <f t="shared" si="6"/>
        <v>0</v>
      </c>
      <c r="X117" s="82">
        <f t="shared" si="7"/>
        <v>40024</v>
      </c>
      <c r="Y117" s="82">
        <f t="shared" si="8"/>
        <v>8805.28</v>
      </c>
      <c r="Z117" s="82">
        <f t="shared" si="9"/>
        <v>48829.28</v>
      </c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</row>
    <row r="118" spans="1:38" s="7" customFormat="1" ht="15" customHeight="1">
      <c r="A118" s="85" t="s">
        <v>80</v>
      </c>
      <c r="B118" s="87"/>
      <c r="C118" s="9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>
        <f t="shared" si="5"/>
        <v>0</v>
      </c>
      <c r="R118" s="83"/>
      <c r="S118" s="82"/>
      <c r="T118" s="82"/>
      <c r="U118" s="82"/>
      <c r="V118" s="82"/>
      <c r="W118" s="82">
        <f t="shared" si="6"/>
        <v>0</v>
      </c>
      <c r="X118" s="82">
        <f t="shared" si="7"/>
        <v>0</v>
      </c>
      <c r="Y118" s="82">
        <f t="shared" si="8"/>
        <v>0</v>
      </c>
      <c r="Z118" s="82">
        <f t="shared" si="9"/>
        <v>0</v>
      </c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</row>
    <row r="119" spans="1:38" s="7" customFormat="1" ht="15" customHeight="1">
      <c r="A119" s="92"/>
      <c r="B119" s="84" t="s">
        <v>51</v>
      </c>
      <c r="C119" s="92">
        <v>1</v>
      </c>
      <c r="D119" s="82">
        <v>1</v>
      </c>
      <c r="E119" s="82">
        <v>76579</v>
      </c>
      <c r="F119" s="82"/>
      <c r="G119" s="82">
        <v>38290</v>
      </c>
      <c r="H119" s="82"/>
      <c r="I119" s="82"/>
      <c r="J119" s="82"/>
      <c r="K119" s="82"/>
      <c r="L119" s="82"/>
      <c r="M119" s="82"/>
      <c r="N119" s="82"/>
      <c r="O119" s="82">
        <v>13200</v>
      </c>
      <c r="P119" s="82">
        <v>1419</v>
      </c>
      <c r="Q119" s="82">
        <f t="shared" si="5"/>
        <v>129488</v>
      </c>
      <c r="R119" s="83"/>
      <c r="S119" s="82">
        <v>3707</v>
      </c>
      <c r="T119" s="82"/>
      <c r="U119" s="82">
        <v>3707</v>
      </c>
      <c r="V119" s="82"/>
      <c r="W119" s="82">
        <f t="shared" si="6"/>
        <v>7414</v>
      </c>
      <c r="X119" s="82">
        <f t="shared" si="7"/>
        <v>136902</v>
      </c>
      <c r="Y119" s="82">
        <f t="shared" si="8"/>
        <v>30118.44</v>
      </c>
      <c r="Z119" s="82">
        <f t="shared" si="9"/>
        <v>167020.44</v>
      </c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</row>
    <row r="120" spans="1:38" s="7" customFormat="1" ht="15" customHeight="1">
      <c r="A120" s="92"/>
      <c r="B120" s="84" t="s">
        <v>71</v>
      </c>
      <c r="C120" s="92">
        <v>1</v>
      </c>
      <c r="D120" s="82">
        <v>1</v>
      </c>
      <c r="E120" s="82">
        <v>67810</v>
      </c>
      <c r="F120" s="82"/>
      <c r="G120" s="82">
        <v>33905</v>
      </c>
      <c r="H120" s="82"/>
      <c r="I120" s="82"/>
      <c r="J120" s="82"/>
      <c r="K120" s="82"/>
      <c r="L120" s="82"/>
      <c r="M120" s="82"/>
      <c r="N120" s="82"/>
      <c r="O120" s="82">
        <v>11400</v>
      </c>
      <c r="P120" s="82">
        <v>1593</v>
      </c>
      <c r="Q120" s="82">
        <f t="shared" si="5"/>
        <v>114708</v>
      </c>
      <c r="R120" s="83"/>
      <c r="S120" s="82">
        <v>4206</v>
      </c>
      <c r="T120" s="82"/>
      <c r="U120" s="82">
        <v>4206</v>
      </c>
      <c r="V120" s="82"/>
      <c r="W120" s="82">
        <f t="shared" si="6"/>
        <v>8412</v>
      </c>
      <c r="X120" s="82">
        <f t="shared" si="7"/>
        <v>123120</v>
      </c>
      <c r="Y120" s="82">
        <f t="shared" si="8"/>
        <v>27086.4</v>
      </c>
      <c r="Z120" s="82">
        <f t="shared" si="9"/>
        <v>150206.4</v>
      </c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</row>
    <row r="121" spans="1:38" s="7" customFormat="1" ht="15" customHeight="1">
      <c r="A121" s="92"/>
      <c r="B121" s="84" t="s">
        <v>53</v>
      </c>
      <c r="C121" s="92">
        <v>1</v>
      </c>
      <c r="D121" s="82">
        <v>2</v>
      </c>
      <c r="E121" s="82">
        <v>48623</v>
      </c>
      <c r="F121" s="82"/>
      <c r="G121" s="82">
        <v>18824</v>
      </c>
      <c r="H121" s="82"/>
      <c r="I121" s="82"/>
      <c r="J121" s="82"/>
      <c r="K121" s="82"/>
      <c r="L121" s="82"/>
      <c r="M121" s="82"/>
      <c r="N121" s="82"/>
      <c r="O121" s="82">
        <v>7645</v>
      </c>
      <c r="P121" s="82">
        <v>903</v>
      </c>
      <c r="Q121" s="82">
        <f t="shared" si="5"/>
        <v>75995</v>
      </c>
      <c r="R121" s="83"/>
      <c r="S121" s="82">
        <v>2774</v>
      </c>
      <c r="T121" s="82"/>
      <c r="U121" s="82">
        <v>2774</v>
      </c>
      <c r="V121" s="82"/>
      <c r="W121" s="82">
        <f t="shared" si="6"/>
        <v>5548</v>
      </c>
      <c r="X121" s="82">
        <f t="shared" si="7"/>
        <v>81543</v>
      </c>
      <c r="Y121" s="82">
        <f t="shared" si="8"/>
        <v>17939.46</v>
      </c>
      <c r="Z121" s="82">
        <f t="shared" si="9"/>
        <v>99482.45999999999</v>
      </c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</row>
    <row r="122" spans="1:38" s="7" customFormat="1" ht="15" customHeight="1">
      <c r="A122" s="92"/>
      <c r="B122" s="84" t="s">
        <v>53</v>
      </c>
      <c r="C122" s="92">
        <v>1</v>
      </c>
      <c r="D122" s="82">
        <v>2</v>
      </c>
      <c r="E122" s="82">
        <v>44000</v>
      </c>
      <c r="F122" s="82"/>
      <c r="G122" s="82">
        <v>9240</v>
      </c>
      <c r="H122" s="82"/>
      <c r="I122" s="82"/>
      <c r="J122" s="82"/>
      <c r="K122" s="82"/>
      <c r="L122" s="82"/>
      <c r="M122" s="82"/>
      <c r="N122" s="82"/>
      <c r="O122" s="82">
        <v>6655</v>
      </c>
      <c r="P122" s="82"/>
      <c r="Q122" s="82">
        <f t="shared" si="5"/>
        <v>59895</v>
      </c>
      <c r="R122" s="83"/>
      <c r="S122" s="82"/>
      <c r="T122" s="82"/>
      <c r="U122" s="82"/>
      <c r="V122" s="82"/>
      <c r="W122" s="82">
        <f t="shared" si="6"/>
        <v>0</v>
      </c>
      <c r="X122" s="82">
        <f t="shared" si="7"/>
        <v>59895</v>
      </c>
      <c r="Y122" s="82">
        <f t="shared" si="8"/>
        <v>13176.9</v>
      </c>
      <c r="Z122" s="82">
        <f t="shared" si="9"/>
        <v>73071.9</v>
      </c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</row>
    <row r="123" spans="1:38" s="7" customFormat="1" ht="15" customHeight="1">
      <c r="A123" s="92"/>
      <c r="B123" s="84" t="s">
        <v>53</v>
      </c>
      <c r="C123" s="92">
        <v>1</v>
      </c>
      <c r="D123" s="82">
        <v>2</v>
      </c>
      <c r="E123" s="82">
        <v>44000</v>
      </c>
      <c r="F123" s="82"/>
      <c r="G123" s="82">
        <v>22000</v>
      </c>
      <c r="H123" s="82"/>
      <c r="I123" s="82"/>
      <c r="J123" s="82"/>
      <c r="K123" s="82"/>
      <c r="L123" s="82"/>
      <c r="M123" s="82"/>
      <c r="N123" s="82"/>
      <c r="O123" s="82">
        <v>8250</v>
      </c>
      <c r="P123" s="82"/>
      <c r="Q123" s="82">
        <f t="shared" si="5"/>
        <v>74250</v>
      </c>
      <c r="R123" s="83"/>
      <c r="S123" s="82"/>
      <c r="T123" s="82"/>
      <c r="U123" s="82"/>
      <c r="V123" s="82"/>
      <c r="W123" s="82">
        <f t="shared" si="6"/>
        <v>0</v>
      </c>
      <c r="X123" s="82">
        <f t="shared" si="7"/>
        <v>74250</v>
      </c>
      <c r="Y123" s="82">
        <f t="shared" si="8"/>
        <v>16335</v>
      </c>
      <c r="Z123" s="82">
        <f t="shared" si="9"/>
        <v>90585</v>
      </c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</row>
    <row r="124" spans="1:38" s="7" customFormat="1" ht="15" customHeight="1">
      <c r="A124" s="92"/>
      <c r="B124" s="84" t="s">
        <v>53</v>
      </c>
      <c r="C124" s="92">
        <v>1</v>
      </c>
      <c r="D124" s="82">
        <v>2</v>
      </c>
      <c r="E124" s="82">
        <v>48867</v>
      </c>
      <c r="F124" s="82"/>
      <c r="G124" s="82">
        <v>24433</v>
      </c>
      <c r="H124" s="82"/>
      <c r="I124" s="82"/>
      <c r="J124" s="82"/>
      <c r="K124" s="82"/>
      <c r="L124" s="82"/>
      <c r="M124" s="82"/>
      <c r="N124" s="82"/>
      <c r="O124" s="82">
        <v>8250</v>
      </c>
      <c r="P124" s="82">
        <v>1003</v>
      </c>
      <c r="Q124" s="82">
        <f t="shared" si="5"/>
        <v>82553</v>
      </c>
      <c r="R124" s="83"/>
      <c r="S124" s="82">
        <v>2920</v>
      </c>
      <c r="T124" s="82"/>
      <c r="U124" s="82">
        <v>2920</v>
      </c>
      <c r="V124" s="82"/>
      <c r="W124" s="82">
        <f t="shared" si="6"/>
        <v>5840</v>
      </c>
      <c r="X124" s="82">
        <f t="shared" si="7"/>
        <v>88393</v>
      </c>
      <c r="Y124" s="82">
        <f t="shared" si="8"/>
        <v>19446.46</v>
      </c>
      <c r="Z124" s="82">
        <f t="shared" si="9"/>
        <v>107839.45999999999</v>
      </c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</row>
    <row r="125" spans="1:38" s="7" customFormat="1" ht="15" customHeight="1">
      <c r="A125" s="92"/>
      <c r="B125" s="84" t="s">
        <v>81</v>
      </c>
      <c r="C125" s="92">
        <v>2</v>
      </c>
      <c r="D125" s="82">
        <v>2</v>
      </c>
      <c r="E125" s="82">
        <v>33840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>
        <f t="shared" si="5"/>
        <v>33840</v>
      </c>
      <c r="R125" s="83"/>
      <c r="S125" s="82"/>
      <c r="T125" s="82"/>
      <c r="U125" s="82"/>
      <c r="V125" s="82"/>
      <c r="W125" s="82">
        <f t="shared" si="6"/>
        <v>0</v>
      </c>
      <c r="X125" s="82">
        <f t="shared" si="7"/>
        <v>33840</v>
      </c>
      <c r="Y125" s="82">
        <f t="shared" si="8"/>
        <v>7444.8</v>
      </c>
      <c r="Z125" s="82">
        <f t="shared" si="9"/>
        <v>41284.8</v>
      </c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</row>
    <row r="126" spans="1:38" s="7" customFormat="1" ht="51" customHeight="1">
      <c r="A126" s="85" t="s">
        <v>82</v>
      </c>
      <c r="B126" s="86"/>
      <c r="C126" s="9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>
        <f t="shared" si="5"/>
        <v>0</v>
      </c>
      <c r="R126" s="83"/>
      <c r="S126" s="82"/>
      <c r="T126" s="82"/>
      <c r="U126" s="82"/>
      <c r="V126" s="82"/>
      <c r="W126" s="82">
        <f t="shared" si="6"/>
        <v>0</v>
      </c>
      <c r="X126" s="82">
        <f t="shared" si="7"/>
        <v>0</v>
      </c>
      <c r="Y126" s="82">
        <f t="shared" si="8"/>
        <v>0</v>
      </c>
      <c r="Z126" s="82">
        <f t="shared" si="9"/>
        <v>0</v>
      </c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</row>
    <row r="127" spans="1:38" s="7" customFormat="1" ht="15" customHeight="1">
      <c r="A127" s="92"/>
      <c r="B127" s="84" t="s">
        <v>51</v>
      </c>
      <c r="C127" s="92">
        <v>1</v>
      </c>
      <c r="D127" s="82">
        <v>1</v>
      </c>
      <c r="E127" s="82">
        <v>78510</v>
      </c>
      <c r="F127" s="82"/>
      <c r="G127" s="82">
        <v>28264</v>
      </c>
      <c r="H127" s="82"/>
      <c r="I127" s="82">
        <v>7851</v>
      </c>
      <c r="J127" s="82"/>
      <c r="K127" s="82"/>
      <c r="L127" s="82"/>
      <c r="M127" s="82"/>
      <c r="N127" s="82"/>
      <c r="O127" s="82">
        <v>11968</v>
      </c>
      <c r="P127" s="82">
        <v>1836</v>
      </c>
      <c r="Q127" s="82">
        <f t="shared" si="5"/>
        <v>128429</v>
      </c>
      <c r="R127" s="83"/>
      <c r="S127" s="82">
        <v>4866</v>
      </c>
      <c r="T127" s="82"/>
      <c r="U127" s="82">
        <v>4866</v>
      </c>
      <c r="V127" s="82"/>
      <c r="W127" s="82">
        <f t="shared" si="6"/>
        <v>9732</v>
      </c>
      <c r="X127" s="82">
        <f t="shared" si="7"/>
        <v>138161</v>
      </c>
      <c r="Y127" s="82">
        <f t="shared" si="8"/>
        <v>30395.42</v>
      </c>
      <c r="Z127" s="82">
        <f t="shared" si="9"/>
        <v>168556.41999999998</v>
      </c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</row>
    <row r="128" spans="1:38" s="7" customFormat="1" ht="15" customHeight="1">
      <c r="A128" s="92"/>
      <c r="B128" s="84" t="s">
        <v>71</v>
      </c>
      <c r="C128" s="92">
        <v>2</v>
      </c>
      <c r="D128" s="82">
        <v>2</v>
      </c>
      <c r="E128" s="82">
        <v>60800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>
        <f t="shared" si="5"/>
        <v>60800</v>
      </c>
      <c r="R128" s="83"/>
      <c r="S128" s="82"/>
      <c r="T128" s="82"/>
      <c r="U128" s="82"/>
      <c r="V128" s="82"/>
      <c r="W128" s="82">
        <f t="shared" si="6"/>
        <v>0</v>
      </c>
      <c r="X128" s="82">
        <f t="shared" si="7"/>
        <v>60800</v>
      </c>
      <c r="Y128" s="82">
        <f t="shared" si="8"/>
        <v>13376</v>
      </c>
      <c r="Z128" s="82">
        <f t="shared" si="9"/>
        <v>74176</v>
      </c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</row>
    <row r="129" spans="1:38" s="7" customFormat="1" ht="15" customHeight="1">
      <c r="A129" s="92"/>
      <c r="B129" s="84" t="s">
        <v>53</v>
      </c>
      <c r="C129" s="92">
        <v>1</v>
      </c>
      <c r="D129" s="82">
        <v>2</v>
      </c>
      <c r="E129" s="82">
        <v>44000</v>
      </c>
      <c r="F129" s="82"/>
      <c r="G129" s="82">
        <v>22000</v>
      </c>
      <c r="H129" s="82"/>
      <c r="I129" s="82">
        <v>4400</v>
      </c>
      <c r="J129" s="82"/>
      <c r="K129" s="82"/>
      <c r="L129" s="82"/>
      <c r="M129" s="82"/>
      <c r="N129" s="82"/>
      <c r="O129" s="82"/>
      <c r="P129" s="82"/>
      <c r="Q129" s="82">
        <f t="shared" si="5"/>
        <v>70400</v>
      </c>
      <c r="R129" s="83"/>
      <c r="S129" s="82"/>
      <c r="T129" s="82"/>
      <c r="U129" s="82"/>
      <c r="V129" s="82"/>
      <c r="W129" s="82">
        <f t="shared" si="6"/>
        <v>0</v>
      </c>
      <c r="X129" s="82">
        <f t="shared" si="7"/>
        <v>70400</v>
      </c>
      <c r="Y129" s="82">
        <f t="shared" si="8"/>
        <v>15488</v>
      </c>
      <c r="Z129" s="82">
        <f t="shared" si="9"/>
        <v>85888</v>
      </c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</row>
    <row r="130" spans="1:38" s="7" customFormat="1" ht="15" customHeight="1">
      <c r="A130" s="92"/>
      <c r="B130" s="84" t="s">
        <v>53</v>
      </c>
      <c r="C130" s="92">
        <v>1</v>
      </c>
      <c r="D130" s="82">
        <v>2</v>
      </c>
      <c r="E130" s="82">
        <v>49110</v>
      </c>
      <c r="F130" s="82"/>
      <c r="G130" s="82">
        <v>6907</v>
      </c>
      <c r="H130" s="82"/>
      <c r="I130" s="82"/>
      <c r="J130" s="82"/>
      <c r="K130" s="82"/>
      <c r="L130" s="82"/>
      <c r="M130" s="82"/>
      <c r="N130" s="82"/>
      <c r="O130" s="82">
        <v>6325</v>
      </c>
      <c r="P130" s="82">
        <v>881</v>
      </c>
      <c r="Q130" s="82">
        <f t="shared" si="5"/>
        <v>63223</v>
      </c>
      <c r="R130" s="83"/>
      <c r="S130" s="82">
        <v>3066</v>
      </c>
      <c r="T130" s="82"/>
      <c r="U130" s="82">
        <v>3066</v>
      </c>
      <c r="V130" s="82"/>
      <c r="W130" s="82">
        <f t="shared" si="6"/>
        <v>6132</v>
      </c>
      <c r="X130" s="82">
        <f t="shared" si="7"/>
        <v>69355</v>
      </c>
      <c r="Y130" s="82">
        <f t="shared" si="8"/>
        <v>15258.1</v>
      </c>
      <c r="Z130" s="82">
        <f t="shared" si="9"/>
        <v>84613.1</v>
      </c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</row>
    <row r="131" spans="1:38" s="7" customFormat="1" ht="15" customHeight="1">
      <c r="A131" s="92"/>
      <c r="B131" s="84" t="s">
        <v>81</v>
      </c>
      <c r="C131" s="92">
        <v>1</v>
      </c>
      <c r="D131" s="82">
        <v>2</v>
      </c>
      <c r="E131" s="82">
        <v>37650</v>
      </c>
      <c r="F131" s="82"/>
      <c r="G131" s="82">
        <v>5648</v>
      </c>
      <c r="H131" s="82"/>
      <c r="I131" s="82"/>
      <c r="J131" s="82"/>
      <c r="K131" s="82"/>
      <c r="L131" s="82"/>
      <c r="M131" s="82"/>
      <c r="N131" s="82"/>
      <c r="O131" s="82">
        <v>4865</v>
      </c>
      <c r="P131" s="82">
        <v>986</v>
      </c>
      <c r="Q131" s="82">
        <f t="shared" si="5"/>
        <v>49149</v>
      </c>
      <c r="R131" s="83"/>
      <c r="S131" s="82">
        <v>2286</v>
      </c>
      <c r="T131" s="82"/>
      <c r="U131" s="82">
        <v>2286</v>
      </c>
      <c r="V131" s="82"/>
      <c r="W131" s="82">
        <f t="shared" si="6"/>
        <v>4572</v>
      </c>
      <c r="X131" s="82">
        <f t="shared" si="7"/>
        <v>53721</v>
      </c>
      <c r="Y131" s="82">
        <f t="shared" si="8"/>
        <v>11818.62</v>
      </c>
      <c r="Z131" s="82">
        <f t="shared" si="9"/>
        <v>65539.62</v>
      </c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</row>
    <row r="132" spans="1:38" s="7" customFormat="1" ht="15" customHeight="1">
      <c r="A132" s="92"/>
      <c r="B132" s="84" t="s">
        <v>83</v>
      </c>
      <c r="C132" s="92">
        <v>1</v>
      </c>
      <c r="D132" s="82">
        <v>4</v>
      </c>
      <c r="E132" s="82">
        <v>44214</v>
      </c>
      <c r="F132" s="82"/>
      <c r="G132" s="82">
        <v>6632</v>
      </c>
      <c r="H132" s="82"/>
      <c r="I132" s="82"/>
      <c r="J132" s="82"/>
      <c r="K132" s="82"/>
      <c r="L132" s="82"/>
      <c r="M132" s="82"/>
      <c r="N132" s="82"/>
      <c r="O132" s="82">
        <v>5753</v>
      </c>
      <c r="P132" s="82">
        <v>1865</v>
      </c>
      <c r="Q132" s="82">
        <f t="shared" si="5"/>
        <v>58464</v>
      </c>
      <c r="R132" s="83"/>
      <c r="S132" s="82">
        <v>2409</v>
      </c>
      <c r="T132" s="82"/>
      <c r="U132" s="82">
        <v>2514</v>
      </c>
      <c r="V132" s="82"/>
      <c r="W132" s="82">
        <f t="shared" si="6"/>
        <v>4923</v>
      </c>
      <c r="X132" s="82">
        <f t="shared" si="7"/>
        <v>63387</v>
      </c>
      <c r="Y132" s="82">
        <f t="shared" si="8"/>
        <v>13945.14</v>
      </c>
      <c r="Z132" s="82">
        <f t="shared" si="9"/>
        <v>77332.14</v>
      </c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</row>
    <row r="133" spans="1:38" s="7" customFormat="1" ht="15" customHeight="1">
      <c r="A133" s="63"/>
      <c r="B133" s="84" t="s">
        <v>83</v>
      </c>
      <c r="C133" s="92">
        <v>1</v>
      </c>
      <c r="D133" s="82">
        <v>4</v>
      </c>
      <c r="E133" s="82">
        <v>44214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>
        <v>5003</v>
      </c>
      <c r="P133" s="82">
        <v>1708</v>
      </c>
      <c r="Q133" s="82">
        <f t="shared" si="5"/>
        <v>50925</v>
      </c>
      <c r="R133" s="83"/>
      <c r="S133" s="82">
        <v>2095</v>
      </c>
      <c r="T133" s="82"/>
      <c r="U133" s="82">
        <v>2514</v>
      </c>
      <c r="V133" s="82"/>
      <c r="W133" s="82">
        <f t="shared" si="6"/>
        <v>4609</v>
      </c>
      <c r="X133" s="82">
        <f t="shared" si="7"/>
        <v>55534</v>
      </c>
      <c r="Y133" s="82">
        <f t="shared" si="8"/>
        <v>12217.48</v>
      </c>
      <c r="Z133" s="82">
        <f t="shared" si="9"/>
        <v>67751.48</v>
      </c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</row>
    <row r="134" spans="1:38" s="7" customFormat="1" ht="15" customHeight="1">
      <c r="A134" s="63"/>
      <c r="B134" s="84" t="s">
        <v>83</v>
      </c>
      <c r="C134" s="92">
        <v>2</v>
      </c>
      <c r="D134" s="82">
        <v>4</v>
      </c>
      <c r="E134" s="82">
        <v>40024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>
        <f t="shared" si="5"/>
        <v>40024</v>
      </c>
      <c r="R134" s="83"/>
      <c r="S134" s="82"/>
      <c r="T134" s="82"/>
      <c r="U134" s="82"/>
      <c r="V134" s="82"/>
      <c r="W134" s="82">
        <f t="shared" si="6"/>
        <v>0</v>
      </c>
      <c r="X134" s="82">
        <f t="shared" si="7"/>
        <v>40024</v>
      </c>
      <c r="Y134" s="82">
        <f t="shared" si="8"/>
        <v>8805.28</v>
      </c>
      <c r="Z134" s="82">
        <f t="shared" si="9"/>
        <v>48829.28</v>
      </c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</row>
    <row r="135" spans="1:38" s="7" customFormat="1" ht="58.5" customHeight="1">
      <c r="A135" s="85" t="s">
        <v>84</v>
      </c>
      <c r="B135" s="86"/>
      <c r="C135" s="9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>
        <f t="shared" si="5"/>
        <v>0</v>
      </c>
      <c r="R135" s="83"/>
      <c r="S135" s="82"/>
      <c r="T135" s="82"/>
      <c r="U135" s="82"/>
      <c r="V135" s="82"/>
      <c r="W135" s="82">
        <f t="shared" si="6"/>
        <v>0</v>
      </c>
      <c r="X135" s="82">
        <f t="shared" si="7"/>
        <v>0</v>
      </c>
      <c r="Y135" s="82">
        <f t="shared" si="8"/>
        <v>0</v>
      </c>
      <c r="Z135" s="82">
        <f t="shared" si="9"/>
        <v>0</v>
      </c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</row>
    <row r="136" spans="1:38" s="7" customFormat="1" ht="15" customHeight="1">
      <c r="A136" s="92"/>
      <c r="B136" s="84" t="s">
        <v>51</v>
      </c>
      <c r="C136" s="92">
        <v>1</v>
      </c>
      <c r="D136" s="82">
        <v>1</v>
      </c>
      <c r="E136" s="82">
        <v>78510</v>
      </c>
      <c r="F136" s="82"/>
      <c r="G136" s="82">
        <v>39255</v>
      </c>
      <c r="H136" s="82"/>
      <c r="I136" s="82"/>
      <c r="J136" s="82"/>
      <c r="K136" s="82"/>
      <c r="L136" s="82"/>
      <c r="M136" s="82"/>
      <c r="N136" s="82"/>
      <c r="O136" s="82">
        <v>13200</v>
      </c>
      <c r="P136" s="82">
        <v>1863</v>
      </c>
      <c r="Q136" s="82">
        <f t="shared" si="5"/>
        <v>132828</v>
      </c>
      <c r="R136" s="83"/>
      <c r="S136" s="82">
        <v>4055</v>
      </c>
      <c r="T136" s="82"/>
      <c r="U136" s="82">
        <v>4866</v>
      </c>
      <c r="V136" s="82"/>
      <c r="W136" s="82">
        <f t="shared" si="6"/>
        <v>8921</v>
      </c>
      <c r="X136" s="82">
        <f t="shared" si="7"/>
        <v>141749</v>
      </c>
      <c r="Y136" s="82">
        <f t="shared" si="8"/>
        <v>31184.78</v>
      </c>
      <c r="Z136" s="82">
        <f t="shared" si="9"/>
        <v>172933.78</v>
      </c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</row>
    <row r="137" spans="1:38" s="7" customFormat="1" ht="15" customHeight="1">
      <c r="A137" s="92"/>
      <c r="B137" s="84" t="s">
        <v>53</v>
      </c>
      <c r="C137" s="92">
        <v>1</v>
      </c>
      <c r="D137" s="82">
        <v>2</v>
      </c>
      <c r="E137" s="82">
        <v>49110</v>
      </c>
      <c r="F137" s="82"/>
      <c r="G137" s="82">
        <v>17773</v>
      </c>
      <c r="H137" s="82"/>
      <c r="I137" s="82"/>
      <c r="J137" s="82"/>
      <c r="K137" s="82"/>
      <c r="L137" s="82"/>
      <c r="M137" s="82"/>
      <c r="N137" s="82"/>
      <c r="O137" s="82">
        <v>7645</v>
      </c>
      <c r="P137" s="82">
        <v>788</v>
      </c>
      <c r="Q137" s="82">
        <f t="shared" si="5"/>
        <v>75316</v>
      </c>
      <c r="R137" s="83"/>
      <c r="S137" s="82">
        <v>1533</v>
      </c>
      <c r="T137" s="82"/>
      <c r="U137" s="82">
        <v>3066</v>
      </c>
      <c r="V137" s="82"/>
      <c r="W137" s="82">
        <f t="shared" si="6"/>
        <v>4599</v>
      </c>
      <c r="X137" s="82">
        <f t="shared" si="7"/>
        <v>79915</v>
      </c>
      <c r="Y137" s="82">
        <f t="shared" si="8"/>
        <v>17581.3</v>
      </c>
      <c r="Z137" s="82">
        <f t="shared" si="9"/>
        <v>97496.3</v>
      </c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</row>
    <row r="138" spans="1:38" s="7" customFormat="1" ht="15" customHeight="1">
      <c r="A138" s="92"/>
      <c r="B138" s="84" t="s">
        <v>53</v>
      </c>
      <c r="C138" s="92">
        <v>1</v>
      </c>
      <c r="D138" s="82">
        <v>2</v>
      </c>
      <c r="E138" s="82">
        <v>44000</v>
      </c>
      <c r="F138" s="82"/>
      <c r="G138" s="82">
        <v>17160</v>
      </c>
      <c r="H138" s="82"/>
      <c r="I138" s="82"/>
      <c r="J138" s="82"/>
      <c r="K138" s="82"/>
      <c r="L138" s="82"/>
      <c r="M138" s="82"/>
      <c r="N138" s="82"/>
      <c r="O138" s="82">
        <v>7645</v>
      </c>
      <c r="P138" s="82"/>
      <c r="Q138" s="82">
        <f t="shared" si="5"/>
        <v>68805</v>
      </c>
      <c r="R138" s="83"/>
      <c r="S138" s="82"/>
      <c r="T138" s="82"/>
      <c r="U138" s="82"/>
      <c r="V138" s="82"/>
      <c r="W138" s="82">
        <f t="shared" si="6"/>
        <v>0</v>
      </c>
      <c r="X138" s="82">
        <f t="shared" si="7"/>
        <v>68805</v>
      </c>
      <c r="Y138" s="82">
        <f t="shared" si="8"/>
        <v>15137.1</v>
      </c>
      <c r="Z138" s="82">
        <f t="shared" si="9"/>
        <v>83942.1</v>
      </c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</row>
    <row r="139" spans="1:38" s="7" customFormat="1" ht="15" customHeight="1">
      <c r="A139" s="92"/>
      <c r="B139" s="84" t="s">
        <v>53</v>
      </c>
      <c r="C139" s="92">
        <v>1</v>
      </c>
      <c r="D139" s="82">
        <v>2</v>
      </c>
      <c r="E139" s="82">
        <v>44000</v>
      </c>
      <c r="F139" s="82"/>
      <c r="G139" s="82">
        <v>20144</v>
      </c>
      <c r="H139" s="82"/>
      <c r="I139" s="82"/>
      <c r="J139" s="82"/>
      <c r="K139" s="82"/>
      <c r="L139" s="82"/>
      <c r="M139" s="82"/>
      <c r="N139" s="82"/>
      <c r="O139" s="82">
        <v>8018</v>
      </c>
      <c r="P139" s="82"/>
      <c r="Q139" s="82">
        <f t="shared" si="5"/>
        <v>72162</v>
      </c>
      <c r="R139" s="83"/>
      <c r="S139" s="82"/>
      <c r="T139" s="82"/>
      <c r="U139" s="82"/>
      <c r="V139" s="82"/>
      <c r="W139" s="82">
        <f t="shared" si="6"/>
        <v>0</v>
      </c>
      <c r="X139" s="82">
        <f t="shared" si="7"/>
        <v>72162</v>
      </c>
      <c r="Y139" s="82">
        <f t="shared" si="8"/>
        <v>15875.64</v>
      </c>
      <c r="Z139" s="82">
        <f t="shared" si="9"/>
        <v>88037.64</v>
      </c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</row>
    <row r="140" spans="1:38" s="7" customFormat="1" ht="36" customHeight="1">
      <c r="A140" s="85" t="s">
        <v>85</v>
      </c>
      <c r="B140" s="86"/>
      <c r="C140" s="9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>
        <f t="shared" si="5"/>
        <v>0</v>
      </c>
      <c r="R140" s="83"/>
      <c r="S140" s="82"/>
      <c r="T140" s="82"/>
      <c r="U140" s="82"/>
      <c r="V140" s="82"/>
      <c r="W140" s="82">
        <f t="shared" si="6"/>
        <v>0</v>
      </c>
      <c r="X140" s="82">
        <f t="shared" si="7"/>
        <v>0</v>
      </c>
      <c r="Y140" s="82">
        <f t="shared" si="8"/>
        <v>0</v>
      </c>
      <c r="Z140" s="82">
        <f t="shared" si="9"/>
        <v>0</v>
      </c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</row>
    <row r="141" spans="1:38" s="7" customFormat="1" ht="15" customHeight="1">
      <c r="A141" s="92"/>
      <c r="B141" s="84" t="s">
        <v>51</v>
      </c>
      <c r="C141" s="92">
        <v>1</v>
      </c>
      <c r="D141" s="82">
        <v>1</v>
      </c>
      <c r="E141" s="82">
        <v>78510</v>
      </c>
      <c r="F141" s="82"/>
      <c r="G141" s="82">
        <v>39255</v>
      </c>
      <c r="H141" s="82"/>
      <c r="I141" s="82"/>
      <c r="J141" s="82"/>
      <c r="K141" s="82"/>
      <c r="L141" s="82"/>
      <c r="M141" s="82"/>
      <c r="N141" s="82"/>
      <c r="O141" s="82">
        <v>13200</v>
      </c>
      <c r="P141" s="82">
        <v>1863</v>
      </c>
      <c r="Q141" s="82">
        <f aca="true" t="shared" si="10" ref="Q141:Q154">E141+G141+I141+O141+P141</f>
        <v>132828</v>
      </c>
      <c r="R141" s="83"/>
      <c r="S141" s="82">
        <v>4055</v>
      </c>
      <c r="T141" s="82"/>
      <c r="U141" s="82">
        <v>4866</v>
      </c>
      <c r="V141" s="82"/>
      <c r="W141" s="82">
        <f aca="true" t="shared" si="11" ref="W141:W154">S141+U141</f>
        <v>8921</v>
      </c>
      <c r="X141" s="82">
        <f aca="true" t="shared" si="12" ref="X141:X154">Q141+W141</f>
        <v>141749</v>
      </c>
      <c r="Y141" s="82">
        <f aca="true" t="shared" si="13" ref="Y141:Y154">X141*22/100</f>
        <v>31184.78</v>
      </c>
      <c r="Z141" s="82">
        <f aca="true" t="shared" si="14" ref="Z141:Z154">X141+Y141</f>
        <v>172933.78</v>
      </c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</row>
    <row r="142" spans="1:38" s="7" customFormat="1" ht="24" customHeight="1">
      <c r="A142" s="92"/>
      <c r="B142" s="84" t="s">
        <v>54</v>
      </c>
      <c r="C142" s="92">
        <v>2</v>
      </c>
      <c r="D142" s="94">
        <v>2</v>
      </c>
      <c r="E142" s="82">
        <v>40800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>
        <f t="shared" si="10"/>
        <v>40800</v>
      </c>
      <c r="R142" s="83"/>
      <c r="S142" s="82"/>
      <c r="T142" s="82"/>
      <c r="U142" s="82"/>
      <c r="V142" s="82"/>
      <c r="W142" s="82">
        <f t="shared" si="11"/>
        <v>0</v>
      </c>
      <c r="X142" s="82">
        <f t="shared" si="12"/>
        <v>40800</v>
      </c>
      <c r="Y142" s="82">
        <f t="shared" si="13"/>
        <v>8976</v>
      </c>
      <c r="Z142" s="82">
        <f t="shared" si="14"/>
        <v>49776</v>
      </c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</row>
    <row r="143" spans="1:38" s="7" customFormat="1" ht="15" customHeight="1">
      <c r="A143" s="92"/>
      <c r="B143" s="84" t="s">
        <v>86</v>
      </c>
      <c r="C143" s="92">
        <v>2</v>
      </c>
      <c r="D143" s="82">
        <v>4</v>
      </c>
      <c r="E143" s="82">
        <v>37328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>
        <f t="shared" si="10"/>
        <v>37328</v>
      </c>
      <c r="R143" s="83"/>
      <c r="S143" s="82"/>
      <c r="T143" s="82"/>
      <c r="U143" s="82"/>
      <c r="V143" s="82"/>
      <c r="W143" s="82">
        <f t="shared" si="11"/>
        <v>0</v>
      </c>
      <c r="X143" s="82">
        <f t="shared" si="12"/>
        <v>37328</v>
      </c>
      <c r="Y143" s="82">
        <f t="shared" si="13"/>
        <v>8212.16</v>
      </c>
      <c r="Z143" s="82">
        <f t="shared" si="14"/>
        <v>45540.16</v>
      </c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</row>
    <row r="144" spans="1:38" s="7" customFormat="1" ht="15" customHeight="1">
      <c r="A144" s="92"/>
      <c r="B144" s="84" t="s">
        <v>61</v>
      </c>
      <c r="C144" s="92">
        <v>1</v>
      </c>
      <c r="D144" s="82">
        <v>4</v>
      </c>
      <c r="E144" s="82">
        <v>44214</v>
      </c>
      <c r="F144" s="82"/>
      <c r="G144" s="82">
        <v>13264</v>
      </c>
      <c r="H144" s="82"/>
      <c r="I144" s="82"/>
      <c r="J144" s="82"/>
      <c r="K144" s="82"/>
      <c r="L144" s="82"/>
      <c r="M144" s="82"/>
      <c r="N144" s="82"/>
      <c r="O144" s="82">
        <v>6507</v>
      </c>
      <c r="P144" s="82">
        <v>2073</v>
      </c>
      <c r="Q144" s="82">
        <f t="shared" si="10"/>
        <v>66058</v>
      </c>
      <c r="R144" s="83"/>
      <c r="S144" s="82">
        <v>2724</v>
      </c>
      <c r="T144" s="82"/>
      <c r="U144" s="82">
        <v>2514</v>
      </c>
      <c r="V144" s="82"/>
      <c r="W144" s="82">
        <f t="shared" si="11"/>
        <v>5238</v>
      </c>
      <c r="X144" s="82">
        <f t="shared" si="12"/>
        <v>71296</v>
      </c>
      <c r="Y144" s="82">
        <f t="shared" si="13"/>
        <v>15685.12</v>
      </c>
      <c r="Z144" s="82">
        <f t="shared" si="14"/>
        <v>86981.12</v>
      </c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</row>
    <row r="145" spans="1:38" s="7" customFormat="1" ht="15" customHeight="1">
      <c r="A145" s="92"/>
      <c r="B145" s="84" t="s">
        <v>87</v>
      </c>
      <c r="C145" s="92">
        <v>2</v>
      </c>
      <c r="D145" s="82">
        <v>4</v>
      </c>
      <c r="E145" s="82">
        <v>36320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>
        <f t="shared" si="10"/>
        <v>36320</v>
      </c>
      <c r="R145" s="83"/>
      <c r="S145" s="82"/>
      <c r="T145" s="82"/>
      <c r="U145" s="82"/>
      <c r="V145" s="82"/>
      <c r="W145" s="82">
        <f t="shared" si="11"/>
        <v>0</v>
      </c>
      <c r="X145" s="82">
        <f t="shared" si="12"/>
        <v>36320</v>
      </c>
      <c r="Y145" s="82">
        <f t="shared" si="13"/>
        <v>7990.4</v>
      </c>
      <c r="Z145" s="82">
        <f t="shared" si="14"/>
        <v>44310.4</v>
      </c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</row>
    <row r="146" spans="1:38" s="7" customFormat="1" ht="15" customHeight="1">
      <c r="A146" s="92"/>
      <c r="B146" s="84" t="s">
        <v>88</v>
      </c>
      <c r="C146" s="92">
        <v>1</v>
      </c>
      <c r="D146" s="82">
        <v>4</v>
      </c>
      <c r="E146" s="82">
        <v>23942</v>
      </c>
      <c r="F146" s="82"/>
      <c r="G146" s="82">
        <v>5986</v>
      </c>
      <c r="H146" s="82"/>
      <c r="I146" s="82"/>
      <c r="J146" s="82"/>
      <c r="K146" s="82"/>
      <c r="L146" s="82"/>
      <c r="M146" s="82"/>
      <c r="N146" s="82"/>
      <c r="O146" s="82">
        <v>3358</v>
      </c>
      <c r="P146" s="82">
        <v>545</v>
      </c>
      <c r="Q146" s="82">
        <f t="shared" si="10"/>
        <v>33831</v>
      </c>
      <c r="R146" s="83"/>
      <c r="S146" s="82">
        <v>1534</v>
      </c>
      <c r="T146" s="82"/>
      <c r="U146" s="82">
        <v>1472</v>
      </c>
      <c r="V146" s="82"/>
      <c r="W146" s="82">
        <f t="shared" si="11"/>
        <v>3006</v>
      </c>
      <c r="X146" s="82">
        <f t="shared" si="12"/>
        <v>36837</v>
      </c>
      <c r="Y146" s="82">
        <f t="shared" si="13"/>
        <v>8104.14</v>
      </c>
      <c r="Z146" s="82">
        <f t="shared" si="14"/>
        <v>44941.14</v>
      </c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</row>
    <row r="147" spans="1:38" s="7" customFormat="1" ht="15" customHeight="1">
      <c r="A147" s="63"/>
      <c r="B147" s="84" t="s">
        <v>88</v>
      </c>
      <c r="C147" s="92">
        <v>2</v>
      </c>
      <c r="D147" s="82">
        <v>4</v>
      </c>
      <c r="E147" s="82">
        <v>20720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>
        <f t="shared" si="10"/>
        <v>20720</v>
      </c>
      <c r="R147" s="83"/>
      <c r="S147" s="82"/>
      <c r="T147" s="82"/>
      <c r="U147" s="82"/>
      <c r="V147" s="82"/>
      <c r="W147" s="82">
        <f t="shared" si="11"/>
        <v>0</v>
      </c>
      <c r="X147" s="82">
        <f t="shared" si="12"/>
        <v>20720</v>
      </c>
      <c r="Y147" s="82">
        <f t="shared" si="13"/>
        <v>4558.4</v>
      </c>
      <c r="Z147" s="82">
        <f t="shared" si="14"/>
        <v>25278.4</v>
      </c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</row>
    <row r="148" spans="1:38" s="7" customFormat="1" ht="27" customHeight="1">
      <c r="A148" s="85" t="s">
        <v>89</v>
      </c>
      <c r="B148" s="86"/>
      <c r="C148" s="9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>
        <f t="shared" si="10"/>
        <v>0</v>
      </c>
      <c r="R148" s="83"/>
      <c r="S148" s="82"/>
      <c r="T148" s="82"/>
      <c r="U148" s="82"/>
      <c r="V148" s="82"/>
      <c r="W148" s="82">
        <f t="shared" si="11"/>
        <v>0</v>
      </c>
      <c r="X148" s="82">
        <f t="shared" si="12"/>
        <v>0</v>
      </c>
      <c r="Y148" s="82">
        <f t="shared" si="13"/>
        <v>0</v>
      </c>
      <c r="Z148" s="82">
        <f t="shared" si="14"/>
        <v>0</v>
      </c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</row>
    <row r="149" spans="1:38" s="7" customFormat="1" ht="15" customHeight="1">
      <c r="A149" s="92"/>
      <c r="B149" s="84" t="s">
        <v>55</v>
      </c>
      <c r="C149" s="92">
        <v>1</v>
      </c>
      <c r="D149" s="82">
        <v>1</v>
      </c>
      <c r="E149" s="82">
        <v>67810</v>
      </c>
      <c r="F149" s="82"/>
      <c r="G149" s="82">
        <v>33905</v>
      </c>
      <c r="H149" s="82"/>
      <c r="I149" s="82">
        <v>33905</v>
      </c>
      <c r="J149" s="82"/>
      <c r="K149" s="82"/>
      <c r="L149" s="82"/>
      <c r="M149" s="82"/>
      <c r="N149" s="82"/>
      <c r="O149" s="82">
        <v>11400</v>
      </c>
      <c r="P149" s="82">
        <v>1888</v>
      </c>
      <c r="Q149" s="82">
        <f t="shared" si="10"/>
        <v>148908</v>
      </c>
      <c r="R149" s="83"/>
      <c r="S149" s="82">
        <v>3505</v>
      </c>
      <c r="T149" s="82"/>
      <c r="U149" s="82">
        <v>4206</v>
      </c>
      <c r="V149" s="82"/>
      <c r="W149" s="82">
        <f t="shared" si="11"/>
        <v>7711</v>
      </c>
      <c r="X149" s="82">
        <f t="shared" si="12"/>
        <v>156619</v>
      </c>
      <c r="Y149" s="82">
        <f t="shared" si="13"/>
        <v>34456.18</v>
      </c>
      <c r="Z149" s="82">
        <f t="shared" si="14"/>
        <v>191075.18</v>
      </c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</row>
    <row r="150" spans="1:38" s="7" customFormat="1" ht="15" customHeight="1">
      <c r="A150" s="92"/>
      <c r="B150" s="84" t="s">
        <v>53</v>
      </c>
      <c r="C150" s="92">
        <v>2</v>
      </c>
      <c r="D150" s="82">
        <v>2</v>
      </c>
      <c r="E150" s="82">
        <v>44000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>
        <f t="shared" si="10"/>
        <v>44000</v>
      </c>
      <c r="R150" s="83"/>
      <c r="S150" s="82"/>
      <c r="T150" s="82"/>
      <c r="U150" s="82"/>
      <c r="V150" s="82"/>
      <c r="W150" s="82">
        <f t="shared" si="11"/>
        <v>0</v>
      </c>
      <c r="X150" s="82">
        <f t="shared" si="12"/>
        <v>44000</v>
      </c>
      <c r="Y150" s="82">
        <f t="shared" si="13"/>
        <v>9680</v>
      </c>
      <c r="Z150" s="82">
        <f t="shared" si="14"/>
        <v>53680</v>
      </c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</row>
    <row r="151" spans="1:38" s="7" customFormat="1" ht="42" customHeight="1">
      <c r="A151" s="85" t="s">
        <v>90</v>
      </c>
      <c r="B151" s="86"/>
      <c r="C151" s="9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>
        <f t="shared" si="10"/>
        <v>0</v>
      </c>
      <c r="R151" s="83"/>
      <c r="S151" s="82"/>
      <c r="T151" s="82"/>
      <c r="U151" s="82"/>
      <c r="V151" s="82"/>
      <c r="W151" s="82">
        <f t="shared" si="11"/>
        <v>0</v>
      </c>
      <c r="X151" s="82">
        <f t="shared" si="12"/>
        <v>0</v>
      </c>
      <c r="Y151" s="82">
        <f t="shared" si="13"/>
        <v>0</v>
      </c>
      <c r="Z151" s="82">
        <f t="shared" si="14"/>
        <v>0</v>
      </c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</row>
    <row r="152" spans="1:38" s="7" customFormat="1" ht="15" customHeight="1">
      <c r="A152" s="92"/>
      <c r="B152" s="84" t="s">
        <v>55</v>
      </c>
      <c r="C152" s="92">
        <v>1</v>
      </c>
      <c r="D152" s="82">
        <v>1</v>
      </c>
      <c r="E152" s="82">
        <v>67724</v>
      </c>
      <c r="F152" s="82"/>
      <c r="G152" s="82">
        <v>33902</v>
      </c>
      <c r="H152" s="82"/>
      <c r="I152" s="82">
        <v>10171</v>
      </c>
      <c r="J152" s="82"/>
      <c r="K152" s="82"/>
      <c r="L152" s="82"/>
      <c r="M152" s="82"/>
      <c r="N152" s="82"/>
      <c r="O152" s="82">
        <v>11395</v>
      </c>
      <c r="P152" s="82">
        <v>1682</v>
      </c>
      <c r="Q152" s="82">
        <f t="shared" si="10"/>
        <v>124874</v>
      </c>
      <c r="R152" s="83"/>
      <c r="S152" s="82">
        <v>3505</v>
      </c>
      <c r="T152" s="82"/>
      <c r="U152" s="82">
        <v>4208</v>
      </c>
      <c r="V152" s="82"/>
      <c r="W152" s="82">
        <v>7712</v>
      </c>
      <c r="X152" s="82">
        <f t="shared" si="12"/>
        <v>132586</v>
      </c>
      <c r="Y152" s="82">
        <f t="shared" si="13"/>
        <v>29168.92</v>
      </c>
      <c r="Z152" s="82">
        <f t="shared" si="14"/>
        <v>161754.91999999998</v>
      </c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</row>
    <row r="153" spans="1:38" s="7" customFormat="1" ht="15" customHeight="1">
      <c r="A153" s="92"/>
      <c r="B153" s="84" t="s">
        <v>53</v>
      </c>
      <c r="C153" s="92">
        <v>1</v>
      </c>
      <c r="D153" s="82">
        <v>2</v>
      </c>
      <c r="E153" s="82">
        <v>49110</v>
      </c>
      <c r="F153" s="82"/>
      <c r="G153" s="82">
        <v>24555</v>
      </c>
      <c r="H153" s="82"/>
      <c r="I153" s="82">
        <v>7367</v>
      </c>
      <c r="J153" s="82"/>
      <c r="K153" s="82"/>
      <c r="L153" s="82"/>
      <c r="M153" s="82"/>
      <c r="N153" s="82"/>
      <c r="O153" s="82">
        <v>8250</v>
      </c>
      <c r="P153" s="82">
        <v>1112</v>
      </c>
      <c r="Q153" s="82">
        <f t="shared" si="10"/>
        <v>90394</v>
      </c>
      <c r="R153" s="83"/>
      <c r="S153" s="82">
        <v>2555</v>
      </c>
      <c r="T153" s="82"/>
      <c r="U153" s="82">
        <v>3066</v>
      </c>
      <c r="V153" s="82"/>
      <c r="W153" s="82">
        <f t="shared" si="11"/>
        <v>5621</v>
      </c>
      <c r="X153" s="82">
        <f t="shared" si="12"/>
        <v>96015</v>
      </c>
      <c r="Y153" s="82">
        <f t="shared" si="13"/>
        <v>21123.3</v>
      </c>
      <c r="Z153" s="82">
        <f t="shared" si="14"/>
        <v>117138.3</v>
      </c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</row>
    <row r="154" spans="1:38" s="7" customFormat="1" ht="15" customHeight="1">
      <c r="A154" s="92"/>
      <c r="B154" s="84" t="s">
        <v>54</v>
      </c>
      <c r="C154" s="92">
        <v>2</v>
      </c>
      <c r="D154" s="94">
        <v>2</v>
      </c>
      <c r="E154" s="82">
        <v>40800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>
        <f t="shared" si="10"/>
        <v>40800</v>
      </c>
      <c r="R154" s="83"/>
      <c r="S154" s="82"/>
      <c r="T154" s="82"/>
      <c r="U154" s="82"/>
      <c r="V154" s="82"/>
      <c r="W154" s="82">
        <f t="shared" si="11"/>
        <v>0</v>
      </c>
      <c r="X154" s="82">
        <f t="shared" si="12"/>
        <v>40800</v>
      </c>
      <c r="Y154" s="82">
        <f t="shared" si="13"/>
        <v>8976</v>
      </c>
      <c r="Z154" s="82">
        <f t="shared" si="14"/>
        <v>49776</v>
      </c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</row>
    <row r="155" spans="1:38" ht="12.75">
      <c r="A155" s="61" t="s">
        <v>19</v>
      </c>
      <c r="B155" s="61"/>
      <c r="C155" s="61"/>
      <c r="D155" s="62"/>
      <c r="E155" s="37"/>
      <c r="F155" s="37"/>
      <c r="G155" s="37"/>
      <c r="H155" s="37"/>
      <c r="I155" s="42">
        <f>E155*H155/100</f>
        <v>0</v>
      </c>
      <c r="J155" s="37"/>
      <c r="K155" s="42">
        <f>J155*E155/100</f>
        <v>0</v>
      </c>
      <c r="L155" s="37"/>
      <c r="M155" s="42">
        <f>L155*E155/100</f>
        <v>0</v>
      </c>
      <c r="N155" s="42"/>
      <c r="O155" s="37"/>
      <c r="P155" s="37"/>
      <c r="Q155" s="37">
        <f>E155+G155+I155+K155+M155+N155+O155+P155</f>
        <v>0</v>
      </c>
      <c r="R155" s="37"/>
      <c r="S155" s="42"/>
      <c r="T155" s="37"/>
      <c r="U155" s="37"/>
      <c r="V155" s="37"/>
      <c r="W155" s="37">
        <f>S155+U155+V155</f>
        <v>0</v>
      </c>
      <c r="X155" s="42">
        <f>Q155+W155</f>
        <v>0</v>
      </c>
      <c r="Y155" s="42"/>
      <c r="Z155" s="42">
        <f>X155+Y155</f>
        <v>0</v>
      </c>
      <c r="AA155" s="42"/>
      <c r="AB155" s="42"/>
      <c r="AC155" s="42"/>
      <c r="AD155" s="42"/>
      <c r="AE155" s="42"/>
      <c r="AF155" s="42"/>
      <c r="AG155" s="79"/>
      <c r="AH155" s="79"/>
      <c r="AI155" s="79"/>
      <c r="AJ155" s="79"/>
      <c r="AK155" s="79"/>
      <c r="AL155" s="79"/>
    </row>
    <row r="156" spans="1:38" ht="12.75">
      <c r="A156" s="63"/>
      <c r="B156" s="63"/>
      <c r="C156" s="63"/>
      <c r="D156" s="64"/>
      <c r="E156" s="55"/>
      <c r="F156" s="55"/>
      <c r="G156" s="55"/>
      <c r="H156" s="55"/>
      <c r="I156" s="15"/>
      <c r="J156" s="55"/>
      <c r="K156" s="15"/>
      <c r="L156" s="55"/>
      <c r="M156" s="15"/>
      <c r="N156" s="15"/>
      <c r="O156" s="55"/>
      <c r="P156" s="55"/>
      <c r="Q156" s="55">
        <f>E156+G156+I156+K156+M156+N156+O156+P156</f>
        <v>0</v>
      </c>
      <c r="R156" s="55"/>
      <c r="S156" s="15"/>
      <c r="T156" s="55"/>
      <c r="U156" s="55"/>
      <c r="V156" s="55"/>
      <c r="W156" s="55">
        <f>S156+U156+V156</f>
        <v>0</v>
      </c>
      <c r="X156" s="15"/>
      <c r="Y156" s="15"/>
      <c r="Z156" s="15"/>
      <c r="AA156" s="15"/>
      <c r="AB156" s="15"/>
      <c r="AC156" s="15"/>
      <c r="AD156" s="15"/>
      <c r="AE156" s="15"/>
      <c r="AF156" s="15"/>
      <c r="AG156" s="80"/>
      <c r="AH156" s="80"/>
      <c r="AI156" s="80"/>
      <c r="AJ156" s="80"/>
      <c r="AK156" s="80"/>
      <c r="AL156" s="80"/>
    </row>
    <row r="157" spans="1:38" ht="12.75">
      <c r="A157" s="65"/>
      <c r="B157" s="65"/>
      <c r="C157" s="65"/>
      <c r="D157" s="66"/>
      <c r="E157" s="25"/>
      <c r="F157" s="25"/>
      <c r="G157" s="25"/>
      <c r="H157" s="25"/>
      <c r="I157" s="15">
        <f>E157*H157/100</f>
        <v>0</v>
      </c>
      <c r="J157" s="25"/>
      <c r="K157" s="15">
        <f>J157*E157/100</f>
        <v>0</v>
      </c>
      <c r="L157" s="25"/>
      <c r="M157" s="15">
        <f>L157*E157/100</f>
        <v>0</v>
      </c>
      <c r="N157" s="15"/>
      <c r="O157" s="25"/>
      <c r="P157" s="25"/>
      <c r="Q157" s="25">
        <f>E157+G157+I157+K157+M157+N157+O157+P157</f>
        <v>0</v>
      </c>
      <c r="R157" s="25"/>
      <c r="S157" s="15"/>
      <c r="T157" s="25"/>
      <c r="U157" s="25"/>
      <c r="V157" s="25"/>
      <c r="W157" s="25">
        <f>S157+U157+V157</f>
        <v>0</v>
      </c>
      <c r="X157" s="15">
        <f>Q157+W157</f>
        <v>0</v>
      </c>
      <c r="Y157" s="15"/>
      <c r="Z157" s="15">
        <f>X157+Y157</f>
        <v>0</v>
      </c>
      <c r="AA157" s="15"/>
      <c r="AB157" s="15"/>
      <c r="AC157" s="15"/>
      <c r="AD157" s="15"/>
      <c r="AE157" s="15"/>
      <c r="AF157" s="15"/>
      <c r="AG157" s="81"/>
      <c r="AH157" s="81"/>
      <c r="AI157" s="81"/>
      <c r="AJ157" s="81"/>
      <c r="AK157" s="81"/>
      <c r="AL157" s="81"/>
    </row>
    <row r="158" spans="1:38" s="32" customFormat="1" ht="12.75">
      <c r="A158" s="68" t="s">
        <v>11</v>
      </c>
      <c r="B158" s="29"/>
      <c r="C158" s="31"/>
      <c r="D158" s="31"/>
      <c r="E158" s="30">
        <f>SUM(E12:E157)</f>
        <v>6743069</v>
      </c>
      <c r="F158" s="31"/>
      <c r="G158" s="30">
        <f>SUM(G12:G157)</f>
        <v>2252513</v>
      </c>
      <c r="H158" s="31"/>
      <c r="I158" s="30">
        <f>SUM(I12:I157)</f>
        <v>125899</v>
      </c>
      <c r="J158" s="31"/>
      <c r="K158" s="30">
        <f>SUM(K155:K157)</f>
        <v>0</v>
      </c>
      <c r="L158" s="31"/>
      <c r="M158" s="30">
        <f>SUM(M155:M157)</f>
        <v>0</v>
      </c>
      <c r="N158" s="30"/>
      <c r="O158" s="30">
        <f>SUM(O12:O157)</f>
        <v>892432</v>
      </c>
      <c r="P158" s="30">
        <f>SUM(P12:P157)</f>
        <v>96820</v>
      </c>
      <c r="Q158" s="30">
        <f>SUM(Q12:Q157)</f>
        <v>10110733</v>
      </c>
      <c r="R158" s="30"/>
      <c r="S158" s="30">
        <f aca="true" t="shared" si="15" ref="S158:Z158">SUM(S12:S157)</f>
        <v>238236</v>
      </c>
      <c r="T158" s="30"/>
      <c r="U158" s="30">
        <f t="shared" si="15"/>
        <v>246771</v>
      </c>
      <c r="V158" s="30"/>
      <c r="W158" s="30">
        <f t="shared" si="15"/>
        <v>485006</v>
      </c>
      <c r="X158" s="30">
        <f t="shared" si="15"/>
        <v>10595739</v>
      </c>
      <c r="Y158" s="30">
        <f t="shared" si="15"/>
        <v>2331062.579999999</v>
      </c>
      <c r="Z158" s="30">
        <f t="shared" si="15"/>
        <v>12926801.580000006</v>
      </c>
      <c r="AA158" s="30">
        <f>AB158+AC158</f>
        <v>3855166</v>
      </c>
      <c r="AB158" s="30">
        <v>3159972</v>
      </c>
      <c r="AC158" s="30">
        <v>695194</v>
      </c>
      <c r="AD158" s="30">
        <f>AE158+AF158</f>
        <v>9071635.579999998</v>
      </c>
      <c r="AE158" s="30">
        <f>X158-AB158</f>
        <v>7435767</v>
      </c>
      <c r="AF158" s="30">
        <f>Y158-AC158</f>
        <v>1635868.5799999991</v>
      </c>
      <c r="AG158" s="78"/>
      <c r="AH158" s="78"/>
      <c r="AI158" s="78"/>
      <c r="AJ158" s="78"/>
      <c r="AK158" s="78"/>
      <c r="AL158" s="78"/>
    </row>
    <row r="159" spans="1:26" s="51" customFormat="1" ht="20.25" customHeight="1" hidden="1">
      <c r="A159" s="54" t="s">
        <v>20</v>
      </c>
      <c r="B159" s="47"/>
      <c r="C159" s="47"/>
      <c r="D159" s="48"/>
      <c r="E159" s="49"/>
      <c r="F159" s="49"/>
      <c r="G159" s="50"/>
      <c r="H159" s="49"/>
      <c r="I159" s="50"/>
      <c r="J159" s="49"/>
      <c r="K159" s="50"/>
      <c r="L159" s="49"/>
      <c r="M159" s="50"/>
      <c r="N159" s="50"/>
      <c r="O159" s="49"/>
      <c r="P159" s="49"/>
      <c r="Q159" s="59"/>
      <c r="R159" s="49"/>
      <c r="S159" s="50"/>
      <c r="T159" s="49"/>
      <c r="U159" s="49"/>
      <c r="V159" s="49"/>
      <c r="W159" s="50"/>
      <c r="X159" s="50"/>
      <c r="Y159" s="50"/>
      <c r="Z159" s="53"/>
    </row>
    <row r="160" spans="1:26" ht="12.75" hidden="1">
      <c r="A160" s="35" t="s">
        <v>12</v>
      </c>
      <c r="B160" s="35"/>
      <c r="C160" s="35"/>
      <c r="D160" s="36">
        <v>1</v>
      </c>
      <c r="E160" s="37"/>
      <c r="F160" s="38"/>
      <c r="G160" s="40">
        <f>SUMIF($D$155:$D$157,1,G$155:G$157)</f>
        <v>0</v>
      </c>
      <c r="H160" s="38"/>
      <c r="I160" s="40">
        <f>SUMIF($D$155:$D$157,1,I$155:I$157)</f>
        <v>0</v>
      </c>
      <c r="J160" s="38"/>
      <c r="K160" s="40">
        <f>SUMIF($D$155:$D$157,1,K$155:K$157)</f>
        <v>0</v>
      </c>
      <c r="L160" s="38"/>
      <c r="M160" s="40">
        <f>SUMIF($D$155:$D$157,1,M$155:M$157)</f>
        <v>0</v>
      </c>
      <c r="N160" s="40"/>
      <c r="O160" s="37"/>
      <c r="P160" s="41"/>
      <c r="Q160" s="42"/>
      <c r="R160" s="57"/>
      <c r="S160" s="40"/>
      <c r="T160" s="38"/>
      <c r="U160" s="39"/>
      <c r="V160" s="37"/>
      <c r="W160" s="42"/>
      <c r="X160" s="43"/>
      <c r="Y160" s="42"/>
      <c r="Z160" s="42">
        <f>SUMIF($D$155:$D$157,1,Z$155:Z$157)</f>
        <v>0</v>
      </c>
    </row>
    <row r="161" spans="1:26" ht="12.75" hidden="1">
      <c r="A161" s="17" t="s">
        <v>13</v>
      </c>
      <c r="B161" s="17"/>
      <c r="C161" s="17"/>
      <c r="D161" s="18">
        <v>2</v>
      </c>
      <c r="E161" s="19"/>
      <c r="F161" s="20"/>
      <c r="G161" s="13">
        <f>SUMIF($D$155:$D$157,2,G$155:G$157)</f>
        <v>0</v>
      </c>
      <c r="H161" s="20"/>
      <c r="I161" s="13">
        <f>SUMIF($D$155:$D$157,2,I$155:I$157)</f>
        <v>0</v>
      </c>
      <c r="J161" s="20"/>
      <c r="K161" s="13">
        <f>SUMIF($D$155:$D$157,2,K$155:K$157)</f>
        <v>0</v>
      </c>
      <c r="L161" s="20"/>
      <c r="M161" s="13">
        <f>SUMIF($D$155:$D$157,2,M$155:M$157)</f>
        <v>0</v>
      </c>
      <c r="N161" s="13"/>
      <c r="O161" s="19"/>
      <c r="P161" s="22"/>
      <c r="Q161" s="15"/>
      <c r="R161" s="58"/>
      <c r="S161" s="13"/>
      <c r="T161" s="20"/>
      <c r="U161" s="21"/>
      <c r="V161" s="19"/>
      <c r="W161" s="15"/>
      <c r="X161" s="16"/>
      <c r="Y161" s="15"/>
      <c r="Z161" s="15">
        <f>SUMIF($D$155:$D$157,2,Z$155:Z$157)</f>
        <v>0</v>
      </c>
    </row>
    <row r="162" spans="1:26" ht="12.75" hidden="1">
      <c r="A162" s="17" t="s">
        <v>14</v>
      </c>
      <c r="B162" s="17"/>
      <c r="C162" s="17"/>
      <c r="D162" s="18">
        <v>3</v>
      </c>
      <c r="E162" s="19"/>
      <c r="F162" s="20"/>
      <c r="G162" s="13">
        <f>SUMIF($D$155:$D$157,3,G$155:G$157)</f>
        <v>0</v>
      </c>
      <c r="H162" s="20"/>
      <c r="I162" s="13"/>
      <c r="J162" s="20"/>
      <c r="K162" s="13">
        <f>SUMIF($D$155:$D$157,3,K$155:K$157)</f>
        <v>0</v>
      </c>
      <c r="L162" s="20"/>
      <c r="M162" s="13">
        <f>SUMIF($D$155:$D$157,3,M$155:M$157)</f>
        <v>0</v>
      </c>
      <c r="N162" s="13"/>
      <c r="O162" s="19"/>
      <c r="P162" s="22"/>
      <c r="Q162" s="15"/>
      <c r="R162" s="58"/>
      <c r="S162" s="13"/>
      <c r="T162" s="20"/>
      <c r="U162" s="21"/>
      <c r="V162" s="19"/>
      <c r="W162" s="15"/>
      <c r="X162" s="16"/>
      <c r="Y162" s="15"/>
      <c r="Z162" s="15">
        <f>SUMIF($D$155:$D$157,3,Z$155:Z$157)</f>
        <v>0</v>
      </c>
    </row>
    <row r="163" spans="1:26" ht="22.5" hidden="1">
      <c r="A163" s="23" t="s">
        <v>15</v>
      </c>
      <c r="B163" s="23"/>
      <c r="C163" s="23"/>
      <c r="D163" s="24">
        <v>4</v>
      </c>
      <c r="E163" s="25"/>
      <c r="F163" s="26"/>
      <c r="G163" s="44">
        <f>SUMIF($D$155:$D$157,4,G$155:G$157)</f>
        <v>0</v>
      </c>
      <c r="H163" s="26"/>
      <c r="I163" s="44">
        <f>SUMIF($D$155:$D$157,4,I$155:I$157)</f>
        <v>0</v>
      </c>
      <c r="J163" s="26"/>
      <c r="K163" s="44">
        <f>SUMIF($D$155:$D$157,4,K$155:K$157)</f>
        <v>0</v>
      </c>
      <c r="L163" s="26"/>
      <c r="M163" s="44">
        <f>SUMIF($D$155:$D$157,4,M$155:M$157)</f>
        <v>0</v>
      </c>
      <c r="N163" s="44"/>
      <c r="O163" s="25"/>
      <c r="P163" s="28"/>
      <c r="Q163" s="45"/>
      <c r="R163" s="56"/>
      <c r="S163" s="44"/>
      <c r="T163" s="26"/>
      <c r="U163" s="27"/>
      <c r="V163" s="25"/>
      <c r="W163" s="45"/>
      <c r="X163" s="46"/>
      <c r="Y163" s="45"/>
      <c r="Z163" s="45">
        <f>SUMIF($D$155:$D$157,4,Z$155:Z$157)</f>
        <v>0</v>
      </c>
    </row>
    <row r="164" spans="1:26" ht="12.75" hidden="1">
      <c r="A164" s="117" t="s">
        <v>16</v>
      </c>
      <c r="B164" s="8"/>
      <c r="C164" s="8"/>
      <c r="D164" s="9"/>
      <c r="E164" s="10"/>
      <c r="F164" s="12"/>
      <c r="G164" s="13">
        <f>SUM(G160:G163)</f>
        <v>0</v>
      </c>
      <c r="H164" s="12"/>
      <c r="I164" s="13">
        <f>SUM(I160:I163)</f>
        <v>0</v>
      </c>
      <c r="J164" s="12"/>
      <c r="K164" s="13">
        <f>SUM(K160:K163)</f>
        <v>0</v>
      </c>
      <c r="L164" s="12"/>
      <c r="M164" s="13">
        <f>SUM(M160:M163)</f>
        <v>0</v>
      </c>
      <c r="N164" s="13"/>
      <c r="O164" s="10"/>
      <c r="P164" s="14"/>
      <c r="Q164" s="15"/>
      <c r="R164" s="11"/>
      <c r="S164" s="13"/>
      <c r="T164" s="12"/>
      <c r="U164" s="34"/>
      <c r="V164" s="10"/>
      <c r="W164" s="15"/>
      <c r="X164" s="16"/>
      <c r="Y164" s="15"/>
      <c r="Z164" s="15">
        <f>SUM(Z160:Z163)</f>
        <v>0</v>
      </c>
    </row>
    <row r="165" spans="1:26" ht="12.75" hidden="1">
      <c r="A165" s="118"/>
      <c r="B165" s="23"/>
      <c r="C165" s="23"/>
      <c r="D165" s="24"/>
      <c r="E165" s="25"/>
      <c r="F165" s="26"/>
      <c r="G165" s="44">
        <f>G164-G158</f>
        <v>-2252513</v>
      </c>
      <c r="H165" s="26"/>
      <c r="I165" s="44">
        <f>I164-I158</f>
        <v>-125899</v>
      </c>
      <c r="J165" s="26"/>
      <c r="K165" s="44">
        <f>K164-K158</f>
        <v>0</v>
      </c>
      <c r="L165" s="26"/>
      <c r="M165" s="44">
        <f>M164-M158</f>
        <v>0</v>
      </c>
      <c r="N165" s="44"/>
      <c r="O165" s="25"/>
      <c r="P165" s="28"/>
      <c r="Q165" s="45"/>
      <c r="R165" s="56"/>
      <c r="S165" s="44"/>
      <c r="T165" s="26"/>
      <c r="U165" s="27"/>
      <c r="V165" s="25"/>
      <c r="W165" s="45"/>
      <c r="X165" s="46"/>
      <c r="Y165" s="45"/>
      <c r="Z165" s="45">
        <f>Z164-Z158</f>
        <v>-12926801.580000006</v>
      </c>
    </row>
    <row r="166" spans="1:26" ht="12.75">
      <c r="A166" s="52"/>
      <c r="B166" s="47"/>
      <c r="C166" s="47"/>
      <c r="D166" s="48"/>
      <c r="E166" s="49"/>
      <c r="F166" s="49"/>
      <c r="G166" s="50"/>
      <c r="H166" s="49"/>
      <c r="I166" s="50"/>
      <c r="J166" s="49"/>
      <c r="K166" s="50"/>
      <c r="L166" s="49"/>
      <c r="M166" s="50"/>
      <c r="N166" s="50"/>
      <c r="O166" s="49"/>
      <c r="P166" s="49"/>
      <c r="Q166" s="50"/>
      <c r="R166" s="49"/>
      <c r="S166" s="50"/>
      <c r="T166" s="49"/>
      <c r="U166" s="49"/>
      <c r="V166" s="49"/>
      <c r="W166" s="50"/>
      <c r="X166" s="50"/>
      <c r="Y166" s="50"/>
      <c r="Z166" s="50"/>
    </row>
    <row r="167" spans="1:4" ht="12.75">
      <c r="A167" s="67"/>
      <c r="C167" s="33"/>
      <c r="D167" s="33"/>
    </row>
    <row r="168" spans="1:4" ht="12.75">
      <c r="A168" s="67" t="s">
        <v>96</v>
      </c>
      <c r="C168" s="33"/>
      <c r="D168" s="33"/>
    </row>
    <row r="169" spans="1:6" ht="12.75">
      <c r="A169" s="67" t="s">
        <v>97</v>
      </c>
      <c r="C169" s="33"/>
      <c r="D169" s="33"/>
      <c r="F169" s="1" t="s">
        <v>98</v>
      </c>
    </row>
    <row r="170" spans="1:4" ht="12.75">
      <c r="A170" s="67"/>
      <c r="C170" s="33"/>
      <c r="D170" s="33"/>
    </row>
    <row r="171" spans="1:4" ht="12.75">
      <c r="A171" s="67"/>
      <c r="C171" s="33"/>
      <c r="D171" s="33"/>
    </row>
    <row r="172" ht="12.75">
      <c r="A172" s="67" t="s">
        <v>60</v>
      </c>
    </row>
    <row r="173" spans="1:6" ht="12.75">
      <c r="A173" s="108" t="s">
        <v>92</v>
      </c>
      <c r="B173" s="109"/>
      <c r="F173" s="1" t="s">
        <v>93</v>
      </c>
    </row>
  </sheetData>
  <sheetProtection/>
  <mergeCells count="34">
    <mergeCell ref="A164:A165"/>
    <mergeCell ref="R9:S9"/>
    <mergeCell ref="T9:U9"/>
    <mergeCell ref="C7:C10"/>
    <mergeCell ref="J9:K9"/>
    <mergeCell ref="V9:V10"/>
    <mergeCell ref="AD1:AL1"/>
    <mergeCell ref="W9:W10"/>
    <mergeCell ref="Y7:Y10"/>
    <mergeCell ref="Z7:Z10"/>
    <mergeCell ref="C5:X5"/>
    <mergeCell ref="X8:X10"/>
    <mergeCell ref="E8:Q8"/>
    <mergeCell ref="AG7:AL8"/>
    <mergeCell ref="AG9:AI9"/>
    <mergeCell ref="AJ9:AL9"/>
    <mergeCell ref="A173:B173"/>
    <mergeCell ref="Y2:AF2"/>
    <mergeCell ref="AA7:AC9"/>
    <mergeCell ref="A4:AL4"/>
    <mergeCell ref="A7:A10"/>
    <mergeCell ref="B7:B10"/>
    <mergeCell ref="O9:O10"/>
    <mergeCell ref="R8:W8"/>
    <mergeCell ref="E9:E10"/>
    <mergeCell ref="F9:G9"/>
    <mergeCell ref="AD7:AF9"/>
    <mergeCell ref="H9:I9"/>
    <mergeCell ref="D7:D10"/>
    <mergeCell ref="E7:X7"/>
    <mergeCell ref="N9:N10"/>
    <mergeCell ref="L9:M9"/>
    <mergeCell ref="P9:P10"/>
    <mergeCell ref="Q9:Q10"/>
  </mergeCells>
  <printOptions horizontalCentered="1"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2020-02-20T08:29:23Z</cp:lastPrinted>
  <dcterms:created xsi:type="dcterms:W3CDTF">2013-03-21T12:37:37Z</dcterms:created>
  <dcterms:modified xsi:type="dcterms:W3CDTF">2020-02-20T08:30:45Z</dcterms:modified>
  <cp:category/>
  <cp:version/>
  <cp:contentType/>
  <cp:contentStatus/>
</cp:coreProperties>
</file>