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476" windowWidth="15195" windowHeight="8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<sst xmlns="http://schemas.openxmlformats.org/spreadsheetml/2006/main" count="100" uniqueCount="50">
  <si>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Показники</t>
  </si>
  <si>
    <t>КЕКВ та/або ККК</t>
  </si>
  <si>
    <t>Затверджено на звітний рік</t>
  </si>
  <si>
    <t>Касові за звітний період (рік)</t>
  </si>
  <si>
    <t>Фактичні за звітний період (рік)</t>
  </si>
  <si>
    <t>Видатки та надання кредитів -  усього</t>
  </si>
  <si>
    <t>Х</t>
  </si>
  <si>
    <t>Поточні видатки</t>
  </si>
  <si>
    <t>Видатки на товари і послуги</t>
  </si>
  <si>
    <t>Оплата праці працівників бюджетних установ</t>
  </si>
  <si>
    <t xml:space="preserve">  Заробітна плата</t>
  </si>
  <si>
    <t xml:space="preserve">Нарахування на заробітну плату </t>
  </si>
  <si>
    <t>Придбання товарів і послуг</t>
  </si>
  <si>
    <t xml:space="preserve">  Предмети, матеріали, обладнання та інвентар, у тому числі м'який інвентар та обмундирування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</si>
  <si>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</si>
  <si>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</si>
  <si>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</si>
  <si>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</si>
  <si>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</t>
  </si>
  <si>
    <t>Капітальні видатки</t>
  </si>
  <si>
    <t>Загальний фонд</t>
  </si>
  <si>
    <t>Спеціальний фонд</t>
  </si>
  <si>
    <t>ЗВІТ</t>
  </si>
  <si>
    <t>грн.</t>
  </si>
  <si>
    <t>про виконання кошторису доходів і видатків Луганської обласної державної адміністрації</t>
  </si>
  <si>
    <t xml:space="preserve">  Оплата природного газу</t>
  </si>
  <si>
    <t>Дослідження і розробки, окремі заходи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</si>
  <si>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</si>
  <si>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</si>
  <si>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</si>
  <si>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</si>
  <si>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</si>
  <si>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 xml:space="preserve">  Капітальний ремонт інших об’єктів </t>
  </si>
  <si>
    <t>Надходження коштів – усього</t>
  </si>
  <si>
    <t>За послуги, що надаються бюджетними установами згідно з їх основною діяльністю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</si>
  <si>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</si>
  <si>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</si>
  <si>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</si>
  <si>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t>х</t>
  </si>
  <si>
    <t xml:space="preserve">у розрізі економічної класифікації видатків по загальному і спеціальному фондах Державного бюджету України </t>
  </si>
  <si>
    <r>
      <t xml:space="preserve">  </t>
    </r>
    <r>
      <rPr>
        <sz val="9"/>
        <rFont val="Times New Roman"/>
        <family val="1"/>
      </rPr>
      <t>Оплата послуг (крім комунальних)</t>
    </r>
  </si>
  <si>
    <t xml:space="preserve"> Публічне представлення звіту про виконання  кошторису доходів і видатків Луганської обласної державної адміністрації</t>
  </si>
  <si>
    <t>Соціальне забезпечення</t>
  </si>
  <si>
    <t>Інші виплати населенню</t>
  </si>
  <si>
    <t xml:space="preserve">  Капітальний ремонт житлового фонду (приміщень)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</si>
  <si>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</si>
  <si>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</si>
  <si>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</si>
  <si>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за  2016 рік за КВК 782 "Луганська обласна державна адміністрація"</t>
  </si>
  <si>
    <t>за 2016 рік відбудеться в 9:00 3 березня 2017 року за адресою м.Сєвєродонецьк, проспект Центральний, 59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</si>
</sst>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;\-#,##0.00;#,&quot;-&quot;"/>
  </numFmts>
  <fonts count="45">
    <font>
      <sz val="10"/>
      <name val="Arial Cyr"/>
      <family val="0"/>
    </font>
    <font>
      <sz val="10"/>
      <name val="Times New Roman"/>
      <family val="0"/>
    </font>
    <font>
      <sz val="9"/>
      <name val="Times New Roman"/>
      <family val="0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medium"/>
      <right style="dashed">
        <color theme="1" tint="0.49998000264167786"/>
      </right>
      <top style="thin"/>
      <bottom style="thin"/>
    </border>
    <border>
      <left style="medium"/>
      <right style="dashed">
        <color theme="1" tint="0.49998000264167786"/>
      </right>
      <top>
        <color indexed="63"/>
      </top>
      <bottom style="dashed">
        <color theme="1" tint="0.49998000264167786"/>
      </bottom>
    </border>
    <border>
      <left style="medium"/>
      <right style="dashed">
        <color theme="1" tint="0.49998000264167786"/>
      </right>
      <top style="dashed">
        <color theme="1" tint="0.49998000264167786"/>
      </top>
      <bottom style="dashed">
        <color theme="1" tint="0.49998000264167786"/>
      </bottom>
    </border>
    <border>
      <left style="medium"/>
      <right style="dashed">
        <color theme="1" tint="0.49998000264167786"/>
      </right>
      <top style="dashed">
        <color theme="1" tint="0.49998000264167786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0" fontId="4" fillId="0" borderId="12" xfId="0" applyFont="1" applyBorder="1" applyAlignment="1">
      <alignment vertical="center" wrapText="1"/>
    </xf>
    <xf numFmtId="0" fontId="2" fillId="0" borderId="0" xfId="53" applyFont="1">
      <alignment/>
      <protection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13" xfId="53" applyFont="1" applyBorder="1" applyAlignment="1">
      <alignment horizontal="center" vertical="top" wrapText="1"/>
      <protection/>
    </xf>
    <xf numFmtId="0" fontId="2" fillId="0" borderId="14" xfId="53" applyFont="1" applyBorder="1" applyAlignment="1">
      <alignment horizontal="center" vertical="top" wrapText="1"/>
      <protection/>
    </xf>
    <xf numFmtId="0" fontId="2" fillId="0" borderId="15" xfId="53" applyFont="1" applyBorder="1" applyAlignment="1">
      <alignment horizontal="center" vertical="top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4" fontId="4" fillId="0" borderId="24" xfId="53" applyNumberFormat="1" applyFont="1" applyBorder="1">
      <alignment/>
      <protection/>
    </xf>
    <xf numFmtId="4" fontId="4" fillId="0" borderId="25" xfId="53" applyNumberFormat="1" applyFont="1" applyBorder="1">
      <alignment/>
      <protection/>
    </xf>
    <xf numFmtId="0" fontId="1" fillId="0" borderId="26" xfId="53" applyFont="1" applyBorder="1" applyAlignment="1">
      <alignment horizontal="center"/>
      <protection/>
    </xf>
    <xf numFmtId="4" fontId="4" fillId="0" borderId="12" xfId="53" applyNumberFormat="1" applyFont="1" applyBorder="1">
      <alignment/>
      <protection/>
    </xf>
    <xf numFmtId="4" fontId="4" fillId="0" borderId="13" xfId="53" applyNumberFormat="1" applyFont="1" applyBorder="1">
      <alignment/>
      <protection/>
    </xf>
    <xf numFmtId="4" fontId="4" fillId="0" borderId="14" xfId="53" applyNumberFormat="1" applyFont="1" applyBorder="1">
      <alignment/>
      <protection/>
    </xf>
    <xf numFmtId="0" fontId="1" fillId="0" borderId="0" xfId="53" applyFont="1">
      <alignment/>
      <protection/>
    </xf>
    <xf numFmtId="0" fontId="1" fillId="0" borderId="27" xfId="53" applyFont="1" applyBorder="1" applyAlignment="1">
      <alignment horizontal="center"/>
      <protection/>
    </xf>
    <xf numFmtId="4" fontId="4" fillId="0" borderId="28" xfId="53" applyNumberFormat="1" applyFont="1" applyBorder="1">
      <alignment/>
      <protection/>
    </xf>
    <xf numFmtId="4" fontId="5" fillId="0" borderId="29" xfId="52" applyNumberFormat="1" applyFont="1" applyFill="1" applyBorder="1" applyAlignment="1" applyProtection="1">
      <alignment horizontal="right"/>
      <protection/>
    </xf>
    <xf numFmtId="4" fontId="5" fillId="0" borderId="30" xfId="52" applyNumberFormat="1" applyFont="1" applyFill="1" applyBorder="1" applyAlignment="1" applyProtection="1">
      <alignment horizontal="right"/>
      <protection/>
    </xf>
    <xf numFmtId="4" fontId="4" fillId="0" borderId="31" xfId="53" applyNumberFormat="1" applyFont="1" applyBorder="1">
      <alignment/>
      <protection/>
    </xf>
    <xf numFmtId="4" fontId="4" fillId="0" borderId="27" xfId="53" applyNumberFormat="1" applyFont="1" applyBorder="1">
      <alignment/>
      <protection/>
    </xf>
    <xf numFmtId="4" fontId="4" fillId="0" borderId="16" xfId="53" applyNumberFormat="1" applyFont="1" applyBorder="1" applyAlignment="1">
      <alignment horizontal="right" vertical="center" wrapText="1"/>
      <protection/>
    </xf>
    <xf numFmtId="4" fontId="4" fillId="0" borderId="20" xfId="53" applyNumberFormat="1" applyFont="1" applyBorder="1" applyAlignment="1">
      <alignment horizontal="right" vertical="center" wrapText="1"/>
      <protection/>
    </xf>
    <xf numFmtId="4" fontId="4" fillId="0" borderId="32" xfId="53" applyNumberFormat="1" applyFont="1" applyBorder="1">
      <alignment/>
      <protection/>
    </xf>
    <xf numFmtId="4" fontId="5" fillId="0" borderId="28" xfId="52" applyNumberFormat="1" applyFont="1" applyFill="1" applyBorder="1" applyAlignment="1" applyProtection="1">
      <alignment horizontal="right"/>
      <protection/>
    </xf>
    <xf numFmtId="0" fontId="2" fillId="33" borderId="21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 wrapText="1"/>
      <protection/>
    </xf>
    <xf numFmtId="0" fontId="4" fillId="33" borderId="22" xfId="53" applyFont="1" applyFill="1" applyBorder="1" applyAlignment="1">
      <alignment horizontal="center" vertical="center" wrapText="1"/>
      <protection/>
    </xf>
    <xf numFmtId="0" fontId="4" fillId="33" borderId="23" xfId="53" applyFont="1" applyFill="1" applyBorder="1" applyAlignment="1">
      <alignment horizontal="center" vertical="center" wrapText="1"/>
      <protection/>
    </xf>
    <xf numFmtId="4" fontId="4" fillId="33" borderId="33" xfId="53" applyNumberFormat="1" applyFont="1" applyFill="1" applyBorder="1" applyAlignment="1">
      <alignment horizontal="right" vertical="center" wrapText="1"/>
      <protection/>
    </xf>
    <xf numFmtId="0" fontId="2" fillId="33" borderId="0" xfId="53" applyFont="1" applyFill="1">
      <alignment/>
      <protection/>
    </xf>
    <xf numFmtId="0" fontId="2" fillId="33" borderId="20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top" wrapText="1"/>
      <protection/>
    </xf>
    <xf numFmtId="0" fontId="4" fillId="33" borderId="22" xfId="53" applyFont="1" applyFill="1" applyBorder="1" applyAlignment="1">
      <alignment horizontal="center" vertical="top" wrapText="1"/>
      <protection/>
    </xf>
    <xf numFmtId="0" fontId="4" fillId="33" borderId="23" xfId="53" applyFont="1" applyFill="1" applyBorder="1" applyAlignment="1">
      <alignment horizontal="center" vertical="top" wrapText="1"/>
      <protection/>
    </xf>
    <xf numFmtId="0" fontId="4" fillId="33" borderId="24" xfId="53" applyFont="1" applyFill="1" applyBorder="1" applyAlignment="1">
      <alignment horizontal="center" vertical="top" wrapText="1"/>
      <protection/>
    </xf>
    <xf numFmtId="0" fontId="4" fillId="33" borderId="34" xfId="53" applyFont="1" applyFill="1" applyBorder="1" applyAlignment="1">
      <alignment horizontal="center" vertical="top" wrapText="1"/>
      <protection/>
    </xf>
    <xf numFmtId="2" fontId="2" fillId="33" borderId="20" xfId="53" applyNumberFormat="1" applyFont="1" applyFill="1" applyBorder="1" applyAlignment="1">
      <alignment horizontal="left" vertical="center" wrapText="1"/>
      <protection/>
    </xf>
    <xf numFmtId="1" fontId="2" fillId="33" borderId="21" xfId="53" applyNumberFormat="1" applyFont="1" applyFill="1" applyBorder="1" applyAlignment="1">
      <alignment horizontal="center" vertical="center" wrapText="1"/>
      <protection/>
    </xf>
    <xf numFmtId="4" fontId="4" fillId="33" borderId="20" xfId="52" applyNumberFormat="1" applyFont="1" applyFill="1" applyBorder="1" applyAlignment="1">
      <alignment horizontal="right"/>
      <protection/>
    </xf>
    <xf numFmtId="4" fontId="4" fillId="33" borderId="22" xfId="52" applyNumberFormat="1" applyFont="1" applyFill="1" applyBorder="1" applyAlignment="1">
      <alignment horizontal="right"/>
      <protection/>
    </xf>
    <xf numFmtId="4" fontId="4" fillId="33" borderId="23" xfId="52" applyNumberFormat="1" applyFont="1" applyFill="1" applyBorder="1" applyAlignment="1">
      <alignment horizontal="right"/>
      <protection/>
    </xf>
    <xf numFmtId="4" fontId="4" fillId="33" borderId="33" xfId="52" applyNumberFormat="1" applyFont="1" applyFill="1" applyBorder="1" applyAlignment="1">
      <alignment horizontal="right"/>
      <protection/>
    </xf>
    <xf numFmtId="2" fontId="2" fillId="33" borderId="11" xfId="53" applyNumberFormat="1" applyFont="1" applyFill="1" applyBorder="1" applyAlignment="1">
      <alignment horizontal="left" vertical="center" wrapText="1"/>
      <protection/>
    </xf>
    <xf numFmtId="1" fontId="2" fillId="33" borderId="10" xfId="53" applyNumberFormat="1" applyFont="1" applyFill="1" applyBorder="1" applyAlignment="1">
      <alignment horizontal="center" vertical="center" wrapText="1"/>
      <protection/>
    </xf>
    <xf numFmtId="4" fontId="4" fillId="33" borderId="31" xfId="52" applyNumberFormat="1" applyFont="1" applyFill="1" applyBorder="1" applyAlignment="1">
      <alignment horizontal="right"/>
      <protection/>
    </xf>
    <xf numFmtId="4" fontId="4" fillId="33" borderId="24" xfId="52" applyNumberFormat="1" applyFont="1" applyFill="1" applyBorder="1" applyAlignment="1">
      <alignment horizontal="right"/>
      <protection/>
    </xf>
    <xf numFmtId="4" fontId="4" fillId="33" borderId="32" xfId="52" applyNumberFormat="1" applyFont="1" applyFill="1" applyBorder="1" applyAlignment="1">
      <alignment horizontal="right"/>
      <protection/>
    </xf>
    <xf numFmtId="4" fontId="4" fillId="33" borderId="11" xfId="52" applyNumberFormat="1" applyFont="1" applyFill="1" applyBorder="1" applyAlignment="1">
      <alignment horizontal="right"/>
      <protection/>
    </xf>
    <xf numFmtId="4" fontId="4" fillId="33" borderId="25" xfId="52" applyNumberFormat="1" applyFont="1" applyFill="1" applyBorder="1" applyAlignment="1">
      <alignment horizontal="right"/>
      <protection/>
    </xf>
    <xf numFmtId="2" fontId="3" fillId="33" borderId="11" xfId="53" applyNumberFormat="1" applyFont="1" applyFill="1" applyBorder="1" applyAlignment="1">
      <alignment horizontal="left" vertical="center" wrapText="1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4" fontId="5" fillId="33" borderId="11" xfId="52" applyNumberFormat="1" applyFont="1" applyFill="1" applyBorder="1" applyAlignment="1" applyProtection="1">
      <alignment horizontal="right"/>
      <protection/>
    </xf>
    <xf numFmtId="188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188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18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4" xfId="52" applyNumberFormat="1" applyFont="1" applyFill="1" applyBorder="1" applyAlignment="1" applyProtection="1">
      <alignment horizontal="right"/>
      <protection/>
    </xf>
    <xf numFmtId="4" fontId="5" fillId="33" borderId="25" xfId="52" applyNumberFormat="1" applyFont="1" applyFill="1" applyBorder="1" applyAlignment="1" applyProtection="1">
      <alignment horizontal="right"/>
      <protection/>
    </xf>
    <xf numFmtId="4" fontId="5" fillId="33" borderId="11" xfId="53" applyNumberFormat="1" applyFont="1" applyFill="1" applyBorder="1" applyAlignment="1">
      <alignment horizontal="right"/>
      <protection/>
    </xf>
    <xf numFmtId="188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188" fontId="5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1" xfId="52" applyNumberFormat="1" applyFont="1" applyFill="1" applyBorder="1" applyAlignment="1">
      <alignment horizontal="right" vertical="center"/>
      <protection/>
    </xf>
    <xf numFmtId="4" fontId="5" fillId="33" borderId="10" xfId="52" applyNumberFormat="1" applyFont="1" applyFill="1" applyBorder="1" applyAlignment="1">
      <alignment horizontal="right" vertical="center"/>
      <protection/>
    </xf>
    <xf numFmtId="4" fontId="5" fillId="33" borderId="25" xfId="52" applyNumberFormat="1" applyFont="1" applyFill="1" applyBorder="1" applyAlignment="1">
      <alignment horizontal="right" vertical="center"/>
      <protection/>
    </xf>
    <xf numFmtId="4" fontId="5" fillId="33" borderId="31" xfId="52" applyNumberFormat="1" applyFont="1" applyFill="1" applyBorder="1" applyAlignment="1">
      <alignment horizontal="right" vertical="center"/>
      <protection/>
    </xf>
    <xf numFmtId="4" fontId="5" fillId="33" borderId="24" xfId="52" applyNumberFormat="1" applyFont="1" applyFill="1" applyBorder="1" applyAlignment="1">
      <alignment horizontal="right" vertical="center"/>
      <protection/>
    </xf>
    <xf numFmtId="4" fontId="5" fillId="33" borderId="32" xfId="52" applyNumberFormat="1" applyFont="1" applyFill="1" applyBorder="1" applyAlignment="1">
      <alignment horizontal="right" vertical="center"/>
      <protection/>
    </xf>
    <xf numFmtId="4" fontId="4" fillId="33" borderId="11" xfId="53" applyNumberFormat="1" applyFont="1" applyFill="1" applyBorder="1" applyAlignment="1">
      <alignment horizontal="right"/>
      <protection/>
    </xf>
    <xf numFmtId="4" fontId="4" fillId="33" borderId="24" xfId="53" applyNumberFormat="1" applyFont="1" applyFill="1" applyBorder="1" applyAlignment="1">
      <alignment horizontal="right"/>
      <protection/>
    </xf>
    <xf numFmtId="4" fontId="4" fillId="33" borderId="25" xfId="53" applyNumberFormat="1" applyFont="1" applyFill="1" applyBorder="1" applyAlignment="1">
      <alignment horizontal="right"/>
      <protection/>
    </xf>
    <xf numFmtId="2" fontId="10" fillId="33" borderId="11" xfId="53" applyNumberFormat="1" applyFont="1" applyFill="1" applyBorder="1" applyAlignment="1">
      <alignment horizontal="left" vertical="center" wrapText="1"/>
      <protection/>
    </xf>
    <xf numFmtId="4" fontId="5" fillId="33" borderId="24" xfId="53" applyNumberFormat="1" applyFont="1" applyFill="1" applyBorder="1" applyAlignment="1">
      <alignment horizontal="right"/>
      <protection/>
    </xf>
    <xf numFmtId="4" fontId="5" fillId="33" borderId="25" xfId="53" applyNumberFormat="1" applyFont="1" applyFill="1" applyBorder="1" applyAlignment="1">
      <alignment horizontal="right"/>
      <protection/>
    </xf>
    <xf numFmtId="4" fontId="5" fillId="33" borderId="31" xfId="52" applyNumberFormat="1" applyFont="1" applyFill="1" applyBorder="1" applyAlignment="1" applyProtection="1">
      <alignment horizontal="right"/>
      <protection/>
    </xf>
    <xf numFmtId="4" fontId="5" fillId="33" borderId="32" xfId="52" applyNumberFormat="1" applyFont="1" applyFill="1" applyBorder="1" applyAlignment="1" applyProtection="1">
      <alignment horizontal="right"/>
      <protection/>
    </xf>
    <xf numFmtId="0" fontId="2" fillId="33" borderId="11" xfId="53" applyFont="1" applyFill="1" applyBorder="1" applyAlignment="1">
      <alignment vertical="top" wrapText="1"/>
      <protection/>
    </xf>
    <xf numFmtId="0" fontId="2" fillId="33" borderId="10" xfId="53" applyFont="1" applyFill="1" applyBorder="1" applyAlignment="1">
      <alignment horizontal="center" vertical="top" wrapText="1"/>
      <protection/>
    </xf>
    <xf numFmtId="188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>
      <alignment vertical="center" wrapText="1"/>
    </xf>
    <xf numFmtId="0" fontId="2" fillId="33" borderId="10" xfId="53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left" vertical="center" wrapText="1"/>
    </xf>
    <xf numFmtId="4" fontId="4" fillId="33" borderId="11" xfId="53" applyNumberFormat="1" applyFont="1" applyFill="1" applyBorder="1">
      <alignment/>
      <protection/>
    </xf>
    <xf numFmtId="4" fontId="4" fillId="33" borderId="24" xfId="53" applyNumberFormat="1" applyFont="1" applyFill="1" applyBorder="1">
      <alignment/>
      <protection/>
    </xf>
    <xf numFmtId="4" fontId="4" fillId="33" borderId="25" xfId="53" applyNumberFormat="1" applyFont="1" applyFill="1" applyBorder="1">
      <alignment/>
      <protection/>
    </xf>
    <xf numFmtId="0" fontId="6" fillId="33" borderId="11" xfId="0" applyFont="1" applyFill="1" applyBorder="1" applyAlignment="1">
      <alignment vertical="center" wrapText="1"/>
    </xf>
    <xf numFmtId="0" fontId="1" fillId="33" borderId="10" xfId="53" applyFont="1" applyFill="1" applyBorder="1" applyAlignment="1">
      <alignment horizontal="center"/>
      <protection/>
    </xf>
    <xf numFmtId="0" fontId="1" fillId="33" borderId="0" xfId="53" applyFill="1">
      <alignment/>
      <protection/>
    </xf>
    <xf numFmtId="4" fontId="4" fillId="33" borderId="24" xfId="53" applyNumberFormat="1" applyFont="1" applyFill="1" applyBorder="1" applyAlignment="1">
      <alignment horizontal="center"/>
      <protection/>
    </xf>
    <xf numFmtId="0" fontId="1" fillId="33" borderId="21" xfId="53" applyFont="1" applyFill="1" applyBorder="1" applyAlignment="1">
      <alignment horizontal="center"/>
      <protection/>
    </xf>
    <xf numFmtId="4" fontId="4" fillId="33" borderId="20" xfId="53" applyNumberFormat="1" applyFont="1" applyFill="1" applyBorder="1">
      <alignment/>
      <protection/>
    </xf>
    <xf numFmtId="4" fontId="4" fillId="33" borderId="22" xfId="53" applyNumberFormat="1" applyFont="1" applyFill="1" applyBorder="1">
      <alignment/>
      <protection/>
    </xf>
    <xf numFmtId="4" fontId="4" fillId="33" borderId="23" xfId="53" applyNumberFormat="1" applyFont="1" applyFill="1" applyBorder="1">
      <alignment/>
      <protection/>
    </xf>
    <xf numFmtId="4" fontId="5" fillId="33" borderId="20" xfId="52" applyNumberFormat="1" applyFont="1" applyFill="1" applyBorder="1" applyAlignment="1" applyProtection="1">
      <alignment horizontal="right"/>
      <protection/>
    </xf>
    <xf numFmtId="4" fontId="5" fillId="33" borderId="22" xfId="52" applyNumberFormat="1" applyFont="1" applyFill="1" applyBorder="1" applyAlignment="1" applyProtection="1">
      <alignment horizontal="right"/>
      <protection/>
    </xf>
    <xf numFmtId="4" fontId="5" fillId="33" borderId="23" xfId="52" applyNumberFormat="1" applyFont="1" applyFill="1" applyBorder="1" applyAlignment="1" applyProtection="1">
      <alignment horizontal="right"/>
      <protection/>
    </xf>
    <xf numFmtId="0" fontId="7" fillId="33" borderId="11" xfId="0" applyFont="1" applyFill="1" applyBorder="1" applyAlignment="1">
      <alignment horizontal="justify" vertical="center" wrapText="1"/>
    </xf>
    <xf numFmtId="188" fontId="4" fillId="33" borderId="24" xfId="0" applyNumberFormat="1" applyFont="1" applyFill="1" applyBorder="1" applyAlignment="1" applyProtection="1">
      <alignment horizontal="right" vertical="center"/>
      <protection locked="0"/>
    </xf>
    <xf numFmtId="188" fontId="4" fillId="33" borderId="25" xfId="0" applyNumberFormat="1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4" fontId="4" fillId="33" borderId="31" xfId="53" applyNumberFormat="1" applyFont="1" applyFill="1" applyBorder="1">
      <alignment/>
      <protection/>
    </xf>
    <xf numFmtId="4" fontId="4" fillId="33" borderId="32" xfId="53" applyNumberFormat="1" applyFont="1" applyFill="1" applyBorder="1">
      <alignment/>
      <protection/>
    </xf>
    <xf numFmtId="0" fontId="7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4" fillId="33" borderId="34" xfId="52" applyNumberFormat="1" applyFont="1" applyFill="1" applyBorder="1" applyAlignment="1">
      <alignment horizontal="right"/>
      <protection/>
    </xf>
    <xf numFmtId="0" fontId="7" fillId="33" borderId="36" xfId="0" applyFont="1" applyFill="1" applyBorder="1" applyAlignment="1">
      <alignment horizontal="justify" vertical="center" wrapText="1"/>
    </xf>
    <xf numFmtId="0" fontId="5" fillId="33" borderId="37" xfId="0" applyFont="1" applyFill="1" applyBorder="1" applyAlignment="1">
      <alignment horizontal="justify" vertical="center" wrapText="1"/>
    </xf>
    <xf numFmtId="0" fontId="4" fillId="0" borderId="38" xfId="0" applyFont="1" applyBorder="1" applyAlignment="1">
      <alignment vertical="center" wrapText="1"/>
    </xf>
    <xf numFmtId="0" fontId="2" fillId="33" borderId="39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justify" vertical="top" wrapText="1"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2" fillId="0" borderId="40" xfId="53" applyFont="1" applyBorder="1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2" fillId="0" borderId="41" xfId="53" applyFont="1" applyBorder="1" applyAlignment="1">
      <alignment horizontal="center" vertical="center" wrapText="1"/>
      <protection/>
    </xf>
    <xf numFmtId="0" fontId="2" fillId="0" borderId="42" xfId="53" applyFont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 wrapText="1"/>
      <protection/>
    </xf>
    <xf numFmtId="0" fontId="2" fillId="0" borderId="44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_OSV_3" xfId="52"/>
    <cellStyle name="Обычный_фор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90" zoomScaleNormal="90" zoomScalePageLayoutView="0" workbookViewId="0" topLeftCell="A21">
      <selection activeCell="E52" sqref="E52"/>
    </sheetView>
  </sheetViews>
  <sheetFormatPr defaultColWidth="8.00390625" defaultRowHeight="12.75"/>
  <cols>
    <col min="1" max="1" width="32.75390625" style="27" customWidth="1"/>
    <col min="2" max="2" width="6.625" style="27" customWidth="1"/>
    <col min="3" max="3" width="11.625" style="27" customWidth="1"/>
    <col min="4" max="5" width="11.75390625" style="27" customWidth="1"/>
    <col min="6" max="7" width="10.75390625" style="27" customWidth="1"/>
    <col min="8" max="8" width="11.375" style="27" customWidth="1"/>
    <col min="9" max="16384" width="8.00390625" style="1" customWidth="1"/>
  </cols>
  <sheetData>
    <row r="1" spans="1:8" s="2" customFormat="1" ht="15.75">
      <c r="A1" s="125" t="s">
        <v>22</v>
      </c>
      <c r="B1" s="125"/>
      <c r="C1" s="125"/>
      <c r="D1" s="125"/>
      <c r="E1" s="125"/>
      <c r="F1" s="125"/>
      <c r="G1" s="125"/>
      <c r="H1" s="125"/>
    </row>
    <row r="2" spans="1:8" s="2" customFormat="1" ht="14.25">
      <c r="A2" s="126" t="s">
        <v>24</v>
      </c>
      <c r="B2" s="126"/>
      <c r="C2" s="126"/>
      <c r="D2" s="126"/>
      <c r="E2" s="126"/>
      <c r="F2" s="126"/>
      <c r="G2" s="126"/>
      <c r="H2" s="126"/>
    </row>
    <row r="3" spans="1:8" s="2" customFormat="1" ht="14.25">
      <c r="A3" s="126" t="s">
        <v>39</v>
      </c>
      <c r="B3" s="126"/>
      <c r="C3" s="126"/>
      <c r="D3" s="126"/>
      <c r="E3" s="126"/>
      <c r="F3" s="126"/>
      <c r="G3" s="126"/>
      <c r="H3" s="126"/>
    </row>
    <row r="4" spans="1:8" s="2" customFormat="1" ht="14.25">
      <c r="A4" s="126" t="s">
        <v>48</v>
      </c>
      <c r="B4" s="126"/>
      <c r="C4" s="126"/>
      <c r="D4" s="126"/>
      <c r="E4" s="126"/>
      <c r="F4" s="126"/>
      <c r="G4" s="126"/>
      <c r="H4" s="126"/>
    </row>
    <row r="5" spans="1:8" s="2" customFormat="1" ht="12.75" thickBot="1">
      <c r="A5" s="6"/>
      <c r="B5" s="6"/>
      <c r="C5" s="6"/>
      <c r="D5" s="6"/>
      <c r="E5" s="6"/>
      <c r="F5" s="6"/>
      <c r="G5" s="6"/>
      <c r="H5" s="6" t="s">
        <v>23</v>
      </c>
    </row>
    <row r="6" spans="1:8" s="2" customFormat="1" ht="14.25" customHeight="1">
      <c r="A6" s="130" t="s">
        <v>0</v>
      </c>
      <c r="B6" s="132" t="s">
        <v>1</v>
      </c>
      <c r="C6" s="134" t="s">
        <v>20</v>
      </c>
      <c r="D6" s="128"/>
      <c r="E6" s="129"/>
      <c r="F6" s="127" t="s">
        <v>21</v>
      </c>
      <c r="G6" s="128"/>
      <c r="H6" s="129"/>
    </row>
    <row r="7" spans="1:8" s="2" customFormat="1" ht="57" customHeight="1" thickBot="1">
      <c r="A7" s="131"/>
      <c r="B7" s="133"/>
      <c r="C7" s="7" t="s">
        <v>2</v>
      </c>
      <c r="D7" s="8" t="s">
        <v>3</v>
      </c>
      <c r="E7" s="9" t="s">
        <v>4</v>
      </c>
      <c r="F7" s="10" t="s">
        <v>2</v>
      </c>
      <c r="G7" s="8" t="s">
        <v>3</v>
      </c>
      <c r="H7" s="9" t="s">
        <v>4</v>
      </c>
    </row>
    <row r="8" spans="1:8" s="2" customFormat="1" ht="12.75" customHeight="1">
      <c r="A8" s="11" t="s">
        <v>33</v>
      </c>
      <c r="B8" s="12" t="s">
        <v>38</v>
      </c>
      <c r="C8" s="13" t="s">
        <v>38</v>
      </c>
      <c r="D8" s="14" t="s">
        <v>38</v>
      </c>
      <c r="E8" s="15" t="s">
        <v>38</v>
      </c>
      <c r="F8" s="34">
        <f>F9+F10+F11+F12+F13+F14+F15</f>
        <v>61914896.71000001</v>
      </c>
      <c r="G8" s="14" t="s">
        <v>38</v>
      </c>
      <c r="H8" s="15" t="s">
        <v>38</v>
      </c>
    </row>
    <row r="9" spans="1:8" s="2" customFormat="1" ht="39.75" customHeight="1">
      <c r="A9" s="16" t="s">
        <v>34</v>
      </c>
      <c r="B9" s="17" t="s">
        <v>38</v>
      </c>
      <c r="C9" s="18" t="s">
        <v>38</v>
      </c>
      <c r="D9" s="19" t="s">
        <v>38</v>
      </c>
      <c r="E9" s="20" t="s">
        <v>38</v>
      </c>
      <c r="F9" s="35">
        <v>1155668.97</v>
      </c>
      <c r="G9" s="19" t="s">
        <v>38</v>
      </c>
      <c r="H9" s="20" t="s">
        <v>38</v>
      </c>
    </row>
    <row r="10" spans="1:8" s="2" customFormat="1" ht="12.75" customHeight="1">
      <c r="A10" s="16" t="s">
        <v>35</v>
      </c>
      <c r="B10" s="17" t="s">
        <v>38</v>
      </c>
      <c r="C10" s="18" t="s">
        <v>38</v>
      </c>
      <c r="D10" s="19" t="s">
        <v>38</v>
      </c>
      <c r="E10" s="20" t="s">
        <v>38</v>
      </c>
      <c r="F10" s="35">
        <v>9791.9</v>
      </c>
      <c r="G10" s="19" t="s">
        <v>38</v>
      </c>
      <c r="H10" s="20" t="s">
        <v>38</v>
      </c>
    </row>
    <row r="11" spans="1:8" s="2" customFormat="1" ht="25.5" customHeight="1">
      <c r="A11" s="16" t="s">
        <v>36</v>
      </c>
      <c r="B11" s="17" t="s">
        <v>38</v>
      </c>
      <c r="C11" s="18" t="s">
        <v>38</v>
      </c>
      <c r="D11" s="19" t="s">
        <v>38</v>
      </c>
      <c r="E11" s="20" t="s">
        <v>38</v>
      </c>
      <c r="F11" s="35">
        <v>3297.38</v>
      </c>
      <c r="G11" s="19" t="s">
        <v>38</v>
      </c>
      <c r="H11" s="20" t="s">
        <v>38</v>
      </c>
    </row>
    <row r="12" spans="1:8" s="43" customFormat="1" ht="25.5" customHeight="1">
      <c r="A12" s="122" t="s">
        <v>45</v>
      </c>
      <c r="B12" s="38" t="s">
        <v>38</v>
      </c>
      <c r="C12" s="39" t="s">
        <v>38</v>
      </c>
      <c r="D12" s="40" t="s">
        <v>38</v>
      </c>
      <c r="E12" s="41" t="s">
        <v>38</v>
      </c>
      <c r="F12" s="42">
        <v>123983.45</v>
      </c>
      <c r="G12" s="40" t="s">
        <v>38</v>
      </c>
      <c r="H12" s="41" t="s">
        <v>38</v>
      </c>
    </row>
    <row r="13" spans="1:8" s="43" customFormat="1" ht="102" customHeight="1">
      <c r="A13" s="123" t="s">
        <v>46</v>
      </c>
      <c r="B13" s="38" t="s">
        <v>38</v>
      </c>
      <c r="C13" s="39" t="s">
        <v>38</v>
      </c>
      <c r="D13" s="40" t="s">
        <v>38</v>
      </c>
      <c r="E13" s="41" t="s">
        <v>38</v>
      </c>
      <c r="F13" s="42">
        <v>0</v>
      </c>
      <c r="G13" s="40" t="s">
        <v>38</v>
      </c>
      <c r="H13" s="41" t="s">
        <v>38</v>
      </c>
    </row>
    <row r="14" spans="1:8" s="43" customFormat="1" ht="51.75" customHeight="1">
      <c r="A14" s="124" t="s">
        <v>47</v>
      </c>
      <c r="B14" s="38" t="s">
        <v>38</v>
      </c>
      <c r="C14" s="39" t="s">
        <v>38</v>
      </c>
      <c r="D14" s="40" t="s">
        <v>38</v>
      </c>
      <c r="E14" s="41" t="s">
        <v>38</v>
      </c>
      <c r="F14" s="42">
        <v>58336924.88</v>
      </c>
      <c r="G14" s="40" t="s">
        <v>38</v>
      </c>
      <c r="H14" s="41" t="s">
        <v>38</v>
      </c>
    </row>
    <row r="15" spans="1:8" s="43" customFormat="1" ht="12.75" customHeight="1">
      <c r="A15" s="44" t="s">
        <v>37</v>
      </c>
      <c r="B15" s="38" t="s">
        <v>38</v>
      </c>
      <c r="C15" s="45" t="s">
        <v>38</v>
      </c>
      <c r="D15" s="46" t="s">
        <v>38</v>
      </c>
      <c r="E15" s="47" t="s">
        <v>38</v>
      </c>
      <c r="F15" s="42">
        <f>1856618.17+428611.96</f>
        <v>2285230.13</v>
      </c>
      <c r="G15" s="48" t="s">
        <v>38</v>
      </c>
      <c r="H15" s="49" t="s">
        <v>38</v>
      </c>
    </row>
    <row r="16" spans="1:8" s="43" customFormat="1" ht="12">
      <c r="A16" s="50" t="s">
        <v>5</v>
      </c>
      <c r="B16" s="51" t="s">
        <v>6</v>
      </c>
      <c r="C16" s="52">
        <f aca="true" t="shared" si="0" ref="C16:H16">C17+C36</f>
        <v>156787500</v>
      </c>
      <c r="D16" s="53">
        <f t="shared" si="0"/>
        <v>148873284.12</v>
      </c>
      <c r="E16" s="54">
        <f t="shared" si="0"/>
        <v>148704669.93</v>
      </c>
      <c r="F16" s="55">
        <f t="shared" si="0"/>
        <v>61914896.71</v>
      </c>
      <c r="G16" s="53">
        <f t="shared" si="0"/>
        <v>61042214.919999994</v>
      </c>
      <c r="H16" s="118">
        <f t="shared" si="0"/>
        <v>60491715.62</v>
      </c>
    </row>
    <row r="17" spans="1:8" s="43" customFormat="1" ht="12">
      <c r="A17" s="56" t="s">
        <v>7</v>
      </c>
      <c r="B17" s="57">
        <v>2000</v>
      </c>
      <c r="C17" s="58">
        <f aca="true" t="shared" si="1" ref="C17:H17">C18+C22+C33+C35</f>
        <v>156787500</v>
      </c>
      <c r="D17" s="59">
        <f t="shared" si="1"/>
        <v>148873284.12</v>
      </c>
      <c r="E17" s="60">
        <f t="shared" si="1"/>
        <v>148704669.93</v>
      </c>
      <c r="F17" s="58">
        <f t="shared" si="1"/>
        <v>57970594.43</v>
      </c>
      <c r="G17" s="59">
        <f t="shared" si="1"/>
        <v>57268765.269999996</v>
      </c>
      <c r="H17" s="60">
        <f t="shared" si="1"/>
        <v>56718265.97</v>
      </c>
    </row>
    <row r="18" spans="1:8" s="43" customFormat="1" ht="12">
      <c r="A18" s="56" t="s">
        <v>8</v>
      </c>
      <c r="B18" s="57">
        <v>2100</v>
      </c>
      <c r="C18" s="61">
        <f aca="true" t="shared" si="2" ref="C18:H18">C19+C21</f>
        <v>145789901</v>
      </c>
      <c r="D18" s="59">
        <f t="shared" si="2"/>
        <v>140045132.3</v>
      </c>
      <c r="E18" s="62">
        <f t="shared" si="2"/>
        <v>140045132.3</v>
      </c>
      <c r="F18" s="58">
        <f t="shared" si="2"/>
        <v>47480660.9</v>
      </c>
      <c r="G18" s="59">
        <f t="shared" si="2"/>
        <v>47422453.169999994</v>
      </c>
      <c r="H18" s="60">
        <f t="shared" si="2"/>
        <v>47422453.169999994</v>
      </c>
    </row>
    <row r="19" spans="1:8" s="43" customFormat="1" ht="12.75" customHeight="1">
      <c r="A19" s="63" t="s">
        <v>9</v>
      </c>
      <c r="B19" s="64">
        <v>2110</v>
      </c>
      <c r="C19" s="65">
        <f aca="true" t="shared" si="3" ref="C19:H19">C20</f>
        <v>119463300</v>
      </c>
      <c r="D19" s="66">
        <f t="shared" si="3"/>
        <v>114867452.09</v>
      </c>
      <c r="E19" s="67">
        <f t="shared" si="3"/>
        <v>114867452.09</v>
      </c>
      <c r="F19" s="66">
        <f t="shared" si="3"/>
        <v>39332118.03</v>
      </c>
      <c r="G19" s="66">
        <f t="shared" si="3"/>
        <v>39329236.879999995</v>
      </c>
      <c r="H19" s="67">
        <f t="shared" si="3"/>
        <v>39329236.879999995</v>
      </c>
    </row>
    <row r="20" spans="1:8" s="43" customFormat="1" ht="14.25" customHeight="1">
      <c r="A20" s="56" t="s">
        <v>10</v>
      </c>
      <c r="B20" s="57">
        <v>2111</v>
      </c>
      <c r="C20" s="65">
        <v>119463300</v>
      </c>
      <c r="D20" s="68">
        <v>114867452.09</v>
      </c>
      <c r="E20" s="67">
        <v>114867452.09</v>
      </c>
      <c r="F20" s="65">
        <f>1898550+37433568.03</f>
        <v>39332118.03</v>
      </c>
      <c r="G20" s="69">
        <f>1895690.16+37433546.72</f>
        <v>39329236.879999995</v>
      </c>
      <c r="H20" s="70">
        <f>1895690.16+37433546.72</f>
        <v>39329236.879999995</v>
      </c>
    </row>
    <row r="21" spans="1:8" s="43" customFormat="1" ht="12">
      <c r="A21" s="63" t="s">
        <v>11</v>
      </c>
      <c r="B21" s="64">
        <v>2120</v>
      </c>
      <c r="C21" s="71">
        <v>26326601</v>
      </c>
      <c r="D21" s="72">
        <v>25177680.21</v>
      </c>
      <c r="E21" s="73">
        <v>25177680.21</v>
      </c>
      <c r="F21" s="65">
        <f>418000+7730542.87</f>
        <v>8148542.87</v>
      </c>
      <c r="G21" s="69">
        <f>417883.44+7675332.85</f>
        <v>8093216.29</v>
      </c>
      <c r="H21" s="70">
        <f>417883.44+7675332.85</f>
        <v>8093216.29</v>
      </c>
    </row>
    <row r="22" spans="1:8" s="43" customFormat="1" ht="12">
      <c r="A22" s="63" t="s">
        <v>12</v>
      </c>
      <c r="B22" s="64">
        <v>2200</v>
      </c>
      <c r="C22" s="74">
        <f aca="true" t="shared" si="4" ref="C22:H22">C23+C24+C25+C26+C31</f>
        <v>10920143</v>
      </c>
      <c r="D22" s="75">
        <f t="shared" si="4"/>
        <v>8780637.540000001</v>
      </c>
      <c r="E22" s="76">
        <f t="shared" si="4"/>
        <v>8609840.600000001</v>
      </c>
      <c r="F22" s="77">
        <f t="shared" si="4"/>
        <v>10382678.16</v>
      </c>
      <c r="G22" s="78">
        <f t="shared" si="4"/>
        <v>9741216.86</v>
      </c>
      <c r="H22" s="79">
        <f t="shared" si="4"/>
        <v>9190717.56</v>
      </c>
    </row>
    <row r="23" spans="1:8" s="43" customFormat="1" ht="36" customHeight="1">
      <c r="A23" s="56" t="s">
        <v>13</v>
      </c>
      <c r="B23" s="57">
        <v>2210</v>
      </c>
      <c r="C23" s="80">
        <v>745752</v>
      </c>
      <c r="D23" s="81">
        <v>742915.7</v>
      </c>
      <c r="E23" s="82">
        <v>662181.76</v>
      </c>
      <c r="F23" s="65">
        <f>248124.73+3789+4216483.72</f>
        <v>4468397.45</v>
      </c>
      <c r="G23" s="69">
        <f>163676.61+3789+4214689.85</f>
        <v>4382155.46</v>
      </c>
      <c r="H23" s="70">
        <f>131222.87+7296.16+3693137.13</f>
        <v>3831656.1599999997</v>
      </c>
    </row>
    <row r="24" spans="1:8" s="43" customFormat="1" ht="12">
      <c r="A24" s="83" t="s">
        <v>40</v>
      </c>
      <c r="B24" s="57">
        <v>2240</v>
      </c>
      <c r="C24" s="80">
        <v>2840692</v>
      </c>
      <c r="D24" s="81">
        <v>2682580.06</v>
      </c>
      <c r="E24" s="82">
        <v>2683653.69</v>
      </c>
      <c r="F24" s="65">
        <f>274082.77+4988634.39</f>
        <v>5262717.16</v>
      </c>
      <c r="G24" s="69">
        <f>227624.35+4682842.41</f>
        <v>4910466.76</v>
      </c>
      <c r="H24" s="70">
        <f>227624.35+4682842.41</f>
        <v>4910466.76</v>
      </c>
    </row>
    <row r="25" spans="1:8" s="43" customFormat="1" ht="12">
      <c r="A25" s="63" t="s">
        <v>14</v>
      </c>
      <c r="B25" s="64">
        <v>2250</v>
      </c>
      <c r="C25" s="71">
        <v>356754</v>
      </c>
      <c r="D25" s="84">
        <v>252600.06</v>
      </c>
      <c r="E25" s="85">
        <v>254303.44</v>
      </c>
      <c r="F25" s="65">
        <f>11223.84+115626.8</f>
        <v>126850.64</v>
      </c>
      <c r="G25" s="69">
        <f>5759.91+112701.52</f>
        <v>118461.43000000001</v>
      </c>
      <c r="H25" s="70">
        <f>5759.91+112701.52</f>
        <v>118461.43000000001</v>
      </c>
    </row>
    <row r="26" spans="1:8" s="43" customFormat="1" ht="24">
      <c r="A26" s="63" t="s">
        <v>15</v>
      </c>
      <c r="B26" s="64">
        <v>2270</v>
      </c>
      <c r="C26" s="65">
        <f aca="true" t="shared" si="5" ref="C26:H26">C27+C28+C29+C30</f>
        <v>6967525</v>
      </c>
      <c r="D26" s="69">
        <f t="shared" si="5"/>
        <v>5098019.220000001</v>
      </c>
      <c r="E26" s="70">
        <f t="shared" si="5"/>
        <v>5005179.210000001</v>
      </c>
      <c r="F26" s="86">
        <f t="shared" si="5"/>
        <v>499975.91000000003</v>
      </c>
      <c r="G26" s="69">
        <f t="shared" si="5"/>
        <v>305533.21</v>
      </c>
      <c r="H26" s="87">
        <f t="shared" si="5"/>
        <v>305533.21</v>
      </c>
    </row>
    <row r="27" spans="1:8" s="43" customFormat="1" ht="12">
      <c r="A27" s="56" t="s">
        <v>16</v>
      </c>
      <c r="B27" s="57">
        <v>2271</v>
      </c>
      <c r="C27" s="80">
        <v>3073434</v>
      </c>
      <c r="D27" s="66">
        <v>1831904.33</v>
      </c>
      <c r="E27" s="67">
        <v>1831904.33</v>
      </c>
      <c r="F27" s="65">
        <f>82870+140285.1</f>
        <v>223155.1</v>
      </c>
      <c r="G27" s="69">
        <f>14768.09+111156.4</f>
        <v>125924.48999999999</v>
      </c>
      <c r="H27" s="70">
        <f>14768.09+111156.4</f>
        <v>125924.48999999999</v>
      </c>
    </row>
    <row r="28" spans="1:8" s="43" customFormat="1" ht="12">
      <c r="A28" s="56" t="s">
        <v>17</v>
      </c>
      <c r="B28" s="57">
        <v>2272</v>
      </c>
      <c r="C28" s="80">
        <v>176290</v>
      </c>
      <c r="D28" s="66">
        <v>97321.29</v>
      </c>
      <c r="E28" s="67">
        <v>97321.29</v>
      </c>
      <c r="F28" s="65">
        <f>6000+2559.76</f>
        <v>8559.76</v>
      </c>
      <c r="G28" s="69">
        <f>652.95+1339.76</f>
        <v>1992.71</v>
      </c>
      <c r="H28" s="70">
        <f>652.95+1339.76</f>
        <v>1992.71</v>
      </c>
    </row>
    <row r="29" spans="1:8" s="43" customFormat="1" ht="12">
      <c r="A29" s="88" t="s">
        <v>18</v>
      </c>
      <c r="B29" s="89">
        <v>2273</v>
      </c>
      <c r="C29" s="90">
        <v>2034839</v>
      </c>
      <c r="D29" s="66">
        <v>1609979.5</v>
      </c>
      <c r="E29" s="67">
        <v>1517139.49</v>
      </c>
      <c r="F29" s="65">
        <f>40394.63+199166.42</f>
        <v>239561.05000000002</v>
      </c>
      <c r="G29" s="69">
        <f>29461.58+124356.04</f>
        <v>153817.62</v>
      </c>
      <c r="H29" s="70">
        <f>29461.58+124356.04</f>
        <v>153817.62</v>
      </c>
    </row>
    <row r="30" spans="1:8" s="43" customFormat="1" ht="12">
      <c r="A30" s="91" t="s">
        <v>25</v>
      </c>
      <c r="B30" s="92">
        <v>2274</v>
      </c>
      <c r="C30" s="90">
        <v>1682962</v>
      </c>
      <c r="D30" s="66">
        <v>1558814.1</v>
      </c>
      <c r="E30" s="67">
        <v>1558814.1</v>
      </c>
      <c r="F30" s="65">
        <f>12000+16700</f>
        <v>28700</v>
      </c>
      <c r="G30" s="69">
        <f>7098.39+16700</f>
        <v>23798.39</v>
      </c>
      <c r="H30" s="70">
        <f>7098.39+16700</f>
        <v>23798.39</v>
      </c>
    </row>
    <row r="31" spans="1:8" s="43" customFormat="1" ht="33.75">
      <c r="A31" s="93" t="s">
        <v>26</v>
      </c>
      <c r="B31" s="92">
        <v>2280</v>
      </c>
      <c r="C31" s="94">
        <f aca="true" t="shared" si="6" ref="C31:H31">C32</f>
        <v>9420</v>
      </c>
      <c r="D31" s="95">
        <f t="shared" si="6"/>
        <v>4522.5</v>
      </c>
      <c r="E31" s="96">
        <f t="shared" si="6"/>
        <v>4522.5</v>
      </c>
      <c r="F31" s="65">
        <f t="shared" si="6"/>
        <v>24737</v>
      </c>
      <c r="G31" s="69">
        <f t="shared" si="6"/>
        <v>24600</v>
      </c>
      <c r="H31" s="70">
        <f t="shared" si="6"/>
        <v>24600</v>
      </c>
    </row>
    <row r="32" spans="1:8" s="99" customFormat="1" ht="24.75" customHeight="1">
      <c r="A32" s="97" t="s">
        <v>27</v>
      </c>
      <c r="B32" s="98">
        <v>2282</v>
      </c>
      <c r="C32" s="94">
        <v>9420</v>
      </c>
      <c r="D32" s="95">
        <v>4522.5</v>
      </c>
      <c r="E32" s="96">
        <v>4522.5</v>
      </c>
      <c r="F32" s="65">
        <f>9037+15700</f>
        <v>24737</v>
      </c>
      <c r="G32" s="69">
        <f>8900+15700</f>
        <v>24600</v>
      </c>
      <c r="H32" s="70">
        <f>8900+15700</f>
        <v>24600</v>
      </c>
    </row>
    <row r="33" spans="1:8" s="99" customFormat="1" ht="15.75" customHeight="1">
      <c r="A33" s="119" t="s">
        <v>42</v>
      </c>
      <c r="B33" s="98">
        <v>2700</v>
      </c>
      <c r="C33" s="94">
        <v>0</v>
      </c>
      <c r="D33" s="100">
        <v>0</v>
      </c>
      <c r="E33" s="96">
        <v>0</v>
      </c>
      <c r="F33" s="65">
        <v>0</v>
      </c>
      <c r="G33" s="69">
        <v>0</v>
      </c>
      <c r="H33" s="70">
        <v>0</v>
      </c>
    </row>
    <row r="34" spans="1:8" s="99" customFormat="1" ht="15.75" customHeight="1">
      <c r="A34" s="120" t="s">
        <v>43</v>
      </c>
      <c r="B34" s="101">
        <v>2730</v>
      </c>
      <c r="C34" s="102">
        <v>0</v>
      </c>
      <c r="D34" s="103">
        <v>0</v>
      </c>
      <c r="E34" s="104">
        <v>0</v>
      </c>
      <c r="F34" s="105">
        <v>0</v>
      </c>
      <c r="G34" s="106">
        <v>0</v>
      </c>
      <c r="H34" s="107">
        <v>0</v>
      </c>
    </row>
    <row r="35" spans="1:8" s="99" customFormat="1" ht="12.75">
      <c r="A35" s="108" t="s">
        <v>28</v>
      </c>
      <c r="B35" s="98">
        <v>2800</v>
      </c>
      <c r="C35" s="94">
        <v>77456</v>
      </c>
      <c r="D35" s="109">
        <v>47514.28</v>
      </c>
      <c r="E35" s="110">
        <v>49697.03</v>
      </c>
      <c r="F35" s="65">
        <f>11303.45+95951.92</f>
        <v>107255.37</v>
      </c>
      <c r="G35" s="69">
        <f>9143.32+95951.92</f>
        <v>105095.23999999999</v>
      </c>
      <c r="H35" s="70">
        <f>9143.32+95951.92</f>
        <v>105095.23999999999</v>
      </c>
    </row>
    <row r="36" spans="1:8" s="99" customFormat="1" ht="12.75">
      <c r="A36" s="111" t="s">
        <v>19</v>
      </c>
      <c r="B36" s="98">
        <v>3000</v>
      </c>
      <c r="C36" s="94">
        <f aca="true" t="shared" si="7" ref="C36:H36">C37</f>
        <v>0</v>
      </c>
      <c r="D36" s="95">
        <f t="shared" si="7"/>
        <v>0</v>
      </c>
      <c r="E36" s="96">
        <f t="shared" si="7"/>
        <v>0</v>
      </c>
      <c r="F36" s="112">
        <f t="shared" si="7"/>
        <v>3944302.2800000003</v>
      </c>
      <c r="G36" s="95">
        <f t="shared" si="7"/>
        <v>3773449.65</v>
      </c>
      <c r="H36" s="113">
        <f t="shared" si="7"/>
        <v>3773449.65</v>
      </c>
    </row>
    <row r="37" spans="1:8" s="99" customFormat="1" ht="12.75">
      <c r="A37" s="114" t="s">
        <v>29</v>
      </c>
      <c r="B37" s="115">
        <v>3100</v>
      </c>
      <c r="C37" s="94">
        <f>C39</f>
        <v>0</v>
      </c>
      <c r="D37" s="95">
        <f>D39</f>
        <v>0</v>
      </c>
      <c r="E37" s="96">
        <f>E39</f>
        <v>0</v>
      </c>
      <c r="F37" s="112">
        <f>F39+F38</f>
        <v>3944302.2800000003</v>
      </c>
      <c r="G37" s="95">
        <f>G39+G38</f>
        <v>3773449.65</v>
      </c>
      <c r="H37" s="113">
        <f>H39+H38</f>
        <v>3773449.65</v>
      </c>
    </row>
    <row r="38" spans="1:8" s="99" customFormat="1" ht="22.5">
      <c r="A38" s="116" t="s">
        <v>30</v>
      </c>
      <c r="B38" s="117">
        <v>3110</v>
      </c>
      <c r="C38" s="94">
        <v>0</v>
      </c>
      <c r="D38" s="95">
        <v>0</v>
      </c>
      <c r="E38" s="96">
        <v>0</v>
      </c>
      <c r="F38" s="65">
        <f>13790+120194.45+3750317.83</f>
        <v>3884302.2800000003</v>
      </c>
      <c r="G38" s="69">
        <f>13790+120194.45+3590518.53</f>
        <v>3724502.98</v>
      </c>
      <c r="H38" s="70">
        <f>13790+120194.45+3590518.53</f>
        <v>3724502.98</v>
      </c>
    </row>
    <row r="39" spans="1:8" ht="12.75">
      <c r="A39" s="4" t="s">
        <v>31</v>
      </c>
      <c r="B39" s="3">
        <v>3130</v>
      </c>
      <c r="C39" s="32">
        <f aca="true" t="shared" si="8" ref="C39:H39">C40+C41</f>
        <v>0</v>
      </c>
      <c r="D39" s="21">
        <f t="shared" si="8"/>
        <v>0</v>
      </c>
      <c r="E39" s="22">
        <f t="shared" si="8"/>
        <v>0</v>
      </c>
      <c r="F39" s="32">
        <f t="shared" si="8"/>
        <v>60000</v>
      </c>
      <c r="G39" s="21">
        <f t="shared" si="8"/>
        <v>48946.67</v>
      </c>
      <c r="H39" s="36">
        <f t="shared" si="8"/>
        <v>48946.67</v>
      </c>
    </row>
    <row r="40" spans="1:8" ht="22.5">
      <c r="A40" s="121" t="s">
        <v>44</v>
      </c>
      <c r="B40" s="28">
        <v>3131</v>
      </c>
      <c r="C40" s="29">
        <v>0</v>
      </c>
      <c r="D40" s="33">
        <v>0</v>
      </c>
      <c r="E40" s="22">
        <v>0</v>
      </c>
      <c r="F40" s="37"/>
      <c r="G40" s="30"/>
      <c r="H40" s="31"/>
    </row>
    <row r="41" spans="1:8" ht="13.5" thickBot="1">
      <c r="A41" s="5" t="s">
        <v>32</v>
      </c>
      <c r="B41" s="23">
        <v>3132</v>
      </c>
      <c r="C41" s="24">
        <v>0</v>
      </c>
      <c r="D41" s="25">
        <v>0</v>
      </c>
      <c r="E41" s="26">
        <v>0</v>
      </c>
      <c r="F41" s="24">
        <v>60000</v>
      </c>
      <c r="G41" s="25">
        <v>48946.67</v>
      </c>
      <c r="H41" s="26">
        <v>48946.67</v>
      </c>
    </row>
    <row r="43" ht="2.25" customHeight="1"/>
    <row r="44" ht="12.75">
      <c r="A44" s="27" t="s">
        <v>41</v>
      </c>
    </row>
    <row r="45" ht="12.75">
      <c r="A45" s="27" t="s">
        <v>49</v>
      </c>
    </row>
  </sheetData>
  <sheetProtection/>
  <mergeCells count="8">
    <mergeCell ref="A1:H1"/>
    <mergeCell ref="A2:H2"/>
    <mergeCell ref="A3:H3"/>
    <mergeCell ref="A4:H4"/>
    <mergeCell ref="F6:H6"/>
    <mergeCell ref="A6:A7"/>
    <mergeCell ref="B6:B7"/>
    <mergeCell ref="C6:E6"/>
  </mergeCell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Главное управление с/х и продовольствия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Величко Вячеслав Сергеевич</dc:creator>
  <cp:keywords/>
  <dc:description/>
  <cp:lastModifiedBy>ВЕЛИЧКО Вячеслав</cp:lastModifiedBy>
  <cp:lastPrinted>2017-02-16T06:09:24Z</cp:lastPrinted>
  <dcterms:created xsi:type="dcterms:W3CDTF">2006-07-14T08:20:29Z</dcterms:created>
  <dcterms:modified xsi:type="dcterms:W3CDTF">2017-03-03T07:28:04Z</dcterms:modified>
  <cp:category/>
  <cp:version/>
  <cp:contentType/>
  <cp:contentStatus/>
</cp:coreProperties>
</file>